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mc:AlternateContent xmlns:mc="http://schemas.openxmlformats.org/markup-compatibility/2006">
    <mc:Choice Requires="x15">
      <x15ac:absPath xmlns:x15ac="http://schemas.microsoft.com/office/spreadsheetml/2010/11/ac" url="C:\Users\John Williams\Documents\Dreamweaver-Sites\chiltrix\documents\"/>
    </mc:Choice>
  </mc:AlternateContent>
  <xr:revisionPtr revIDLastSave="0" documentId="8_{05A6D0A7-B8A2-437C-A60E-A689551FF7E1}" xr6:coauthVersionLast="47" xr6:coauthVersionMax="47" xr10:uidLastSave="{00000000-0000-0000-0000-000000000000}"/>
  <bookViews>
    <workbookView xWindow="31050" yWindow="105" windowWidth="24735" windowHeight="14160" tabRatio="725" activeTab="1" xr2:uid="{00000000-000D-0000-FFFF-FFFF00000000}"/>
  </bookViews>
  <sheets>
    <sheet name="CX34 SI" sheetId="4" r:id="rId1"/>
    <sheet name="CX50 SI" sheetId="2" r:id="rId2"/>
    <sheet name="CX35 SI" sheetId="5" r:id="rId3"/>
  </sheets>
  <calcPr calcId="191029"/>
</workbook>
</file>

<file path=xl/calcChain.xml><?xml version="1.0" encoding="utf-8"?>
<calcChain xmlns="http://schemas.openxmlformats.org/spreadsheetml/2006/main">
  <c r="C74" i="5" l="1"/>
  <c r="C73" i="5"/>
  <c r="C67" i="5"/>
  <c r="C66" i="5"/>
  <c r="M59" i="5"/>
  <c r="L59" i="5"/>
  <c r="K59" i="5"/>
  <c r="J59" i="5"/>
  <c r="I59" i="5"/>
  <c r="H59" i="5"/>
  <c r="G59" i="5"/>
  <c r="F59" i="5"/>
  <c r="E59" i="5"/>
  <c r="D59" i="5"/>
  <c r="C59" i="5"/>
  <c r="M57" i="5"/>
  <c r="L57" i="5"/>
  <c r="K57" i="5"/>
  <c r="J57" i="5"/>
  <c r="I57" i="5"/>
  <c r="H57" i="5"/>
  <c r="G57" i="5"/>
  <c r="F57" i="5"/>
  <c r="E57" i="5"/>
  <c r="D57" i="5"/>
  <c r="C57" i="5"/>
  <c r="M52" i="5"/>
  <c r="L52" i="5"/>
  <c r="K52" i="5"/>
  <c r="J52" i="5"/>
  <c r="I52" i="5"/>
  <c r="H52" i="5"/>
  <c r="G52" i="5"/>
  <c r="F52" i="5"/>
  <c r="E52" i="5"/>
  <c r="D52" i="5"/>
  <c r="C52" i="5"/>
  <c r="M50" i="5"/>
  <c r="L50" i="5"/>
  <c r="K50" i="5"/>
  <c r="J50" i="5"/>
  <c r="I50" i="5"/>
  <c r="H50" i="5"/>
  <c r="G50" i="5"/>
  <c r="F50" i="5"/>
  <c r="E50" i="5"/>
  <c r="D50" i="5"/>
  <c r="C50" i="5"/>
  <c r="M45" i="5"/>
  <c r="L45" i="5"/>
  <c r="K45" i="5"/>
  <c r="J45" i="5"/>
  <c r="I45" i="5"/>
  <c r="H45" i="5"/>
  <c r="G45" i="5"/>
  <c r="F45" i="5"/>
  <c r="E45" i="5"/>
  <c r="D45" i="5"/>
  <c r="C45" i="5"/>
  <c r="M43" i="5"/>
  <c r="L43" i="5"/>
  <c r="K43" i="5"/>
  <c r="J43" i="5"/>
  <c r="I43" i="5"/>
  <c r="H43" i="5"/>
  <c r="G43" i="5"/>
  <c r="F43" i="5"/>
  <c r="E43" i="5"/>
  <c r="D43" i="5"/>
  <c r="C43" i="5"/>
  <c r="M38" i="5"/>
  <c r="L38" i="5"/>
  <c r="K38" i="5"/>
  <c r="J38" i="5"/>
  <c r="I38" i="5"/>
  <c r="H38" i="5"/>
  <c r="G38" i="5"/>
  <c r="F38" i="5"/>
  <c r="E38" i="5"/>
  <c r="D38" i="5"/>
  <c r="C38" i="5"/>
  <c r="M36" i="5"/>
  <c r="L36" i="5"/>
  <c r="K36" i="5"/>
  <c r="J36" i="5"/>
  <c r="I36" i="5"/>
  <c r="H36" i="5"/>
  <c r="G36" i="5"/>
  <c r="F36" i="5"/>
  <c r="E36" i="5"/>
  <c r="D36" i="5"/>
  <c r="C36" i="5"/>
  <c r="M31" i="5"/>
  <c r="L31" i="5"/>
  <c r="K31" i="5"/>
  <c r="J31" i="5"/>
  <c r="I31" i="5"/>
  <c r="H31" i="5"/>
  <c r="G31" i="5"/>
  <c r="F31" i="5"/>
  <c r="E31" i="5"/>
  <c r="D31" i="5"/>
  <c r="C31" i="5"/>
  <c r="M29" i="5"/>
  <c r="L29" i="5"/>
  <c r="K29" i="5"/>
  <c r="J29" i="5"/>
  <c r="I29" i="5"/>
  <c r="H29" i="5"/>
  <c r="G29" i="5"/>
  <c r="F29" i="5"/>
  <c r="E29" i="5"/>
  <c r="D29" i="5"/>
  <c r="C29" i="5"/>
  <c r="M24" i="5"/>
  <c r="L24" i="5"/>
  <c r="K24" i="5"/>
  <c r="J24" i="5"/>
  <c r="I24" i="5"/>
  <c r="H24" i="5"/>
  <c r="G24" i="5"/>
  <c r="F24" i="5"/>
  <c r="E24" i="5"/>
  <c r="D24" i="5"/>
  <c r="C24" i="5"/>
  <c r="M22" i="5"/>
  <c r="L22" i="5"/>
  <c r="K22" i="5"/>
  <c r="J22" i="5"/>
  <c r="I22" i="5"/>
  <c r="H22" i="5"/>
  <c r="G22" i="5"/>
  <c r="F22" i="5"/>
  <c r="E22" i="5"/>
  <c r="D22" i="5"/>
  <c r="C22" i="5"/>
  <c r="M17" i="5"/>
  <c r="L17" i="5"/>
  <c r="K17" i="5"/>
  <c r="J17" i="5"/>
  <c r="I17" i="5"/>
  <c r="H17" i="5"/>
  <c r="G17" i="5"/>
  <c r="F17" i="5"/>
  <c r="E17" i="5"/>
  <c r="D17" i="5"/>
  <c r="C17" i="5"/>
  <c r="M15" i="5"/>
  <c r="L15" i="5"/>
  <c r="K15" i="5"/>
  <c r="J15" i="5"/>
  <c r="I15" i="5"/>
  <c r="H15" i="5"/>
  <c r="G15" i="5"/>
  <c r="F15" i="5"/>
  <c r="E15" i="5"/>
  <c r="D15" i="5"/>
  <c r="C15" i="5"/>
  <c r="C73" i="2"/>
  <c r="C74" i="2" s="1"/>
  <c r="C67" i="2"/>
  <c r="C66" i="2"/>
  <c r="M60" i="2"/>
  <c r="L60" i="2"/>
  <c r="J60" i="2"/>
  <c r="I60" i="2"/>
  <c r="H60" i="2"/>
  <c r="G60" i="2"/>
  <c r="F60" i="2"/>
  <c r="E60" i="2"/>
  <c r="D60" i="2"/>
  <c r="D59" i="2" s="1"/>
  <c r="C60" i="2"/>
  <c r="C59" i="2" s="1"/>
  <c r="M59" i="2"/>
  <c r="L59" i="2"/>
  <c r="K59" i="2"/>
  <c r="J59" i="2"/>
  <c r="I59" i="2"/>
  <c r="H59" i="2"/>
  <c r="G59" i="2"/>
  <c r="F59" i="2"/>
  <c r="E59" i="2"/>
  <c r="M58" i="2"/>
  <c r="L58" i="2"/>
  <c r="J58" i="2"/>
  <c r="I58" i="2"/>
  <c r="H58" i="2"/>
  <c r="G58" i="2"/>
  <c r="F58" i="2"/>
  <c r="E58" i="2"/>
  <c r="D58" i="2"/>
  <c r="C58" i="2"/>
  <c r="M57" i="2"/>
  <c r="L57" i="2"/>
  <c r="K57" i="2"/>
  <c r="J57" i="2"/>
  <c r="I57" i="2"/>
  <c r="H57" i="2"/>
  <c r="G57" i="2"/>
  <c r="F57" i="2"/>
  <c r="E57" i="2"/>
  <c r="D57" i="2"/>
  <c r="C57" i="2"/>
  <c r="M53" i="2"/>
  <c r="L53" i="2"/>
  <c r="J53" i="2"/>
  <c r="I53" i="2"/>
  <c r="H53" i="2"/>
  <c r="G53" i="2"/>
  <c r="F53" i="2"/>
  <c r="F52" i="2" s="1"/>
  <c r="E53" i="2"/>
  <c r="E52" i="2" s="1"/>
  <c r="D53" i="2"/>
  <c r="D52" i="2" s="1"/>
  <c r="C53" i="2"/>
  <c r="C52" i="2" s="1"/>
  <c r="M52" i="2"/>
  <c r="L52" i="2"/>
  <c r="K52" i="2"/>
  <c r="J52" i="2"/>
  <c r="I52" i="2"/>
  <c r="H52" i="2"/>
  <c r="G52" i="2"/>
  <c r="M51" i="2"/>
  <c r="L51" i="2"/>
  <c r="J51" i="2"/>
  <c r="I51" i="2"/>
  <c r="H51" i="2"/>
  <c r="G51" i="2"/>
  <c r="F51" i="2"/>
  <c r="E51" i="2"/>
  <c r="D51" i="2"/>
  <c r="C51" i="2"/>
  <c r="M50" i="2"/>
  <c r="L50" i="2"/>
  <c r="K50" i="2"/>
  <c r="J50" i="2"/>
  <c r="I50" i="2"/>
  <c r="H50" i="2"/>
  <c r="G50" i="2"/>
  <c r="F50" i="2"/>
  <c r="E50" i="2"/>
  <c r="D50" i="2"/>
  <c r="C50" i="2"/>
  <c r="M46" i="2"/>
  <c r="L46" i="2"/>
  <c r="J46" i="2"/>
  <c r="I46" i="2"/>
  <c r="H46" i="2"/>
  <c r="H45" i="2" s="1"/>
  <c r="G46" i="2"/>
  <c r="G45" i="2" s="1"/>
  <c r="F46" i="2"/>
  <c r="F45" i="2" s="1"/>
  <c r="E46" i="2"/>
  <c r="E45" i="2" s="1"/>
  <c r="D46" i="2"/>
  <c r="D45" i="2" s="1"/>
  <c r="C46" i="2"/>
  <c r="C45" i="2" s="1"/>
  <c r="M45" i="2"/>
  <c r="L45" i="2"/>
  <c r="K45" i="2"/>
  <c r="J45" i="2"/>
  <c r="I45" i="2"/>
  <c r="M44" i="2"/>
  <c r="L44" i="2"/>
  <c r="J44" i="2"/>
  <c r="I44" i="2"/>
  <c r="H44" i="2"/>
  <c r="G44" i="2"/>
  <c r="F44" i="2"/>
  <c r="E44" i="2"/>
  <c r="D44" i="2"/>
  <c r="C44" i="2"/>
  <c r="M43" i="2"/>
  <c r="L43" i="2"/>
  <c r="K43" i="2"/>
  <c r="J43" i="2"/>
  <c r="I43" i="2"/>
  <c r="H43" i="2"/>
  <c r="G43" i="2"/>
  <c r="F43" i="2"/>
  <c r="E43" i="2"/>
  <c r="D43" i="2"/>
  <c r="C43" i="2"/>
  <c r="M39" i="2"/>
  <c r="L39" i="2"/>
  <c r="J39" i="2"/>
  <c r="J38" i="2" s="1"/>
  <c r="I39" i="2"/>
  <c r="I38" i="2" s="1"/>
  <c r="H39" i="2"/>
  <c r="H38" i="2" s="1"/>
  <c r="G39" i="2"/>
  <c r="G38" i="2" s="1"/>
  <c r="F39" i="2"/>
  <c r="F38" i="2" s="1"/>
  <c r="E39" i="2"/>
  <c r="E38" i="2" s="1"/>
  <c r="D39" i="2"/>
  <c r="D38" i="2" s="1"/>
  <c r="C39" i="2"/>
  <c r="C38" i="2" s="1"/>
  <c r="M38" i="2"/>
  <c r="L38" i="2"/>
  <c r="K38" i="2"/>
  <c r="M37" i="2"/>
  <c r="L37" i="2"/>
  <c r="J37" i="2"/>
  <c r="I37" i="2"/>
  <c r="H37" i="2"/>
  <c r="G37" i="2"/>
  <c r="F37" i="2"/>
  <c r="E37" i="2"/>
  <c r="D37" i="2"/>
  <c r="C37" i="2"/>
  <c r="M36" i="2"/>
  <c r="L36" i="2"/>
  <c r="K36" i="2"/>
  <c r="J36" i="2"/>
  <c r="I36" i="2"/>
  <c r="H36" i="2"/>
  <c r="G36" i="2"/>
  <c r="F36" i="2"/>
  <c r="E36" i="2"/>
  <c r="D36" i="2"/>
  <c r="C36" i="2"/>
  <c r="M32" i="2"/>
  <c r="L32" i="2"/>
  <c r="L31" i="2" s="1"/>
  <c r="J32" i="2"/>
  <c r="J31" i="2" s="1"/>
  <c r="I32" i="2"/>
  <c r="I31" i="2" s="1"/>
  <c r="H32" i="2"/>
  <c r="H31" i="2" s="1"/>
  <c r="G32" i="2"/>
  <c r="G31" i="2" s="1"/>
  <c r="F32" i="2"/>
  <c r="F31" i="2" s="1"/>
  <c r="E32" i="2"/>
  <c r="E31" i="2" s="1"/>
  <c r="D32" i="2"/>
  <c r="D31" i="2" s="1"/>
  <c r="C32" i="2"/>
  <c r="C31" i="2" s="1"/>
  <c r="M31" i="2"/>
  <c r="K31" i="2"/>
  <c r="M30" i="2"/>
  <c r="L30" i="2"/>
  <c r="J30" i="2"/>
  <c r="I30" i="2"/>
  <c r="H30" i="2"/>
  <c r="G30" i="2"/>
  <c r="F30" i="2"/>
  <c r="E30" i="2"/>
  <c r="D30" i="2"/>
  <c r="C30" i="2"/>
  <c r="M24" i="2"/>
  <c r="L24" i="2"/>
  <c r="K24" i="2"/>
  <c r="J24" i="2"/>
  <c r="I24" i="2"/>
  <c r="H24" i="2"/>
  <c r="G24" i="2"/>
  <c r="F24" i="2"/>
  <c r="E24" i="2"/>
  <c r="D24" i="2"/>
  <c r="C24" i="2"/>
  <c r="M23" i="2"/>
  <c r="L23" i="2"/>
  <c r="J23" i="2"/>
  <c r="I23" i="2"/>
  <c r="H23" i="2"/>
  <c r="G23" i="2"/>
  <c r="F23" i="2"/>
  <c r="E23" i="2"/>
  <c r="D23" i="2"/>
  <c r="C23" i="2"/>
  <c r="M22" i="2"/>
  <c r="L22" i="2"/>
  <c r="K22" i="2"/>
  <c r="J22" i="2"/>
  <c r="I22" i="2"/>
  <c r="H22" i="2"/>
  <c r="G22" i="2"/>
  <c r="F22" i="2"/>
  <c r="E22" i="2"/>
  <c r="D22" i="2"/>
  <c r="C22" i="2"/>
  <c r="M17" i="2"/>
  <c r="L17" i="2"/>
  <c r="K17" i="2"/>
  <c r="J17" i="2"/>
  <c r="I17" i="2"/>
  <c r="H17" i="2"/>
  <c r="G17" i="2"/>
  <c r="F17" i="2"/>
  <c r="E17" i="2"/>
  <c r="D17" i="2"/>
  <c r="C17" i="2"/>
  <c r="M15" i="2"/>
  <c r="L15" i="2"/>
  <c r="K15" i="2"/>
  <c r="J15" i="2"/>
  <c r="I15" i="2"/>
  <c r="H15" i="2"/>
  <c r="G15" i="2"/>
  <c r="F15" i="2"/>
  <c r="E15" i="2"/>
  <c r="D15" i="2"/>
  <c r="C15" i="2"/>
  <c r="C73" i="4"/>
  <c r="C72" i="4"/>
  <c r="C67" i="4"/>
  <c r="C66" i="4"/>
  <c r="M57" i="4"/>
  <c r="L57" i="4"/>
  <c r="K57" i="4"/>
  <c r="J57" i="4"/>
  <c r="I57" i="4"/>
  <c r="H57" i="4"/>
  <c r="G57" i="4"/>
  <c r="F57" i="4"/>
  <c r="E57" i="4"/>
  <c r="D57" i="4"/>
  <c r="C57" i="4"/>
  <c r="M50" i="4"/>
  <c r="L50" i="4"/>
  <c r="K50" i="4"/>
  <c r="J50" i="4"/>
  <c r="I50" i="4"/>
  <c r="H50" i="4"/>
  <c r="G50" i="4"/>
  <c r="F50" i="4"/>
  <c r="E50" i="4"/>
  <c r="D50" i="4"/>
  <c r="C50" i="4"/>
  <c r="M43" i="4"/>
  <c r="L43" i="4"/>
  <c r="K43" i="4"/>
  <c r="J43" i="4"/>
  <c r="I43" i="4"/>
  <c r="H43" i="4"/>
  <c r="G43" i="4"/>
  <c r="F43" i="4"/>
  <c r="E43" i="4"/>
  <c r="D43" i="4"/>
  <c r="C43" i="4"/>
  <c r="M36" i="4"/>
  <c r="L36" i="4"/>
  <c r="K36" i="4"/>
  <c r="J36" i="4"/>
  <c r="I36" i="4"/>
  <c r="H36" i="4"/>
  <c r="G36" i="4"/>
  <c r="F36" i="4"/>
  <c r="E36" i="4"/>
  <c r="D36" i="4"/>
  <c r="C36" i="4"/>
  <c r="M29" i="4"/>
  <c r="L29" i="4"/>
  <c r="K29" i="4"/>
  <c r="J29" i="4"/>
  <c r="I29" i="4"/>
  <c r="H29" i="4"/>
  <c r="G29" i="4"/>
  <c r="F29" i="4"/>
  <c r="E29" i="4"/>
  <c r="D29" i="4"/>
  <c r="C29" i="4"/>
  <c r="M22" i="4"/>
  <c r="L22" i="4"/>
  <c r="K22" i="4"/>
  <c r="J22" i="4"/>
  <c r="I22" i="4"/>
  <c r="H22" i="4"/>
  <c r="G22" i="4"/>
  <c r="F22" i="4"/>
  <c r="E22" i="4"/>
  <c r="D22" i="4"/>
  <c r="C22" i="4"/>
  <c r="M15" i="4"/>
  <c r="L15" i="4"/>
  <c r="K15" i="4"/>
  <c r="J15" i="4"/>
  <c r="I15" i="4"/>
  <c r="H15" i="4"/>
  <c r="G15" i="4"/>
  <c r="F15" i="4"/>
  <c r="E15" i="4"/>
  <c r="D15" i="4"/>
  <c r="C15" i="4"/>
  <c r="L11" i="4"/>
  <c r="J11" i="4"/>
  <c r="I11" i="4" s="1"/>
  <c r="H11" i="4" s="1"/>
  <c r="G11" i="4" s="1"/>
  <c r="F11" i="4" s="1"/>
  <c r="E11" i="4" s="1"/>
  <c r="D11" i="4" s="1"/>
</calcChain>
</file>

<file path=xl/sharedStrings.xml><?xml version="1.0" encoding="utf-8"?>
<sst xmlns="http://schemas.openxmlformats.org/spreadsheetml/2006/main" count="297" uniqueCount="55">
  <si>
    <r>
      <rPr>
        <b/>
        <sz val="15"/>
        <rFont val="Calibri"/>
        <charset val="134"/>
        <scheme val="minor"/>
      </rPr>
      <t>ACCL Minimum Requirement Catalog Template - Standard 551/591 (SI)</t>
    </r>
    <r>
      <rPr>
        <b/>
        <vertAlign val="superscript"/>
        <sz val="15"/>
        <rFont val="Calibri"/>
        <charset val="134"/>
        <scheme val="minor"/>
      </rPr>
      <t>1,2,3,4,5</t>
    </r>
  </si>
  <si>
    <t>General Information</t>
  </si>
  <si>
    <t>Manufacturer's Name:</t>
  </si>
  <si>
    <t>Chiltrix Inc</t>
  </si>
  <si>
    <t>Model Designation:</t>
  </si>
  <si>
    <t>CX34</t>
  </si>
  <si>
    <t>Refrigerant Designation:</t>
  </si>
  <si>
    <t>R410A</t>
  </si>
  <si>
    <t>Electrical Connection (V/Phase/Hz):</t>
  </si>
  <si>
    <t>230V/1/60HZ</t>
  </si>
  <si>
    <t>Catalog Name and Version:</t>
  </si>
  <si>
    <t>ChiltrixCX V2.3 (20230425)</t>
  </si>
  <si>
    <t>Date Catalog was Created:</t>
  </si>
  <si>
    <t>100% Load Performance Map</t>
  </si>
  <si>
    <t>75% Load Performance Map</t>
  </si>
  <si>
    <t>50% Load Performance Map</t>
  </si>
  <si>
    <t>Published Performance</t>
  </si>
  <si>
    <t>Evaporator Leaving Water Temperature, °C</t>
  </si>
  <si>
    <t>Condenser Entering Air Dry Bulb, °C</t>
  </si>
  <si>
    <t>Refrigeration Capacity, kW</t>
  </si>
  <si>
    <t>Total Power, kW</t>
  </si>
  <si>
    <r>
      <rPr>
        <sz val="11"/>
        <rFont val="Calibri"/>
        <charset val="134"/>
        <scheme val="minor"/>
      </rPr>
      <t xml:space="preserve">Fan Power </t>
    </r>
    <r>
      <rPr>
        <i/>
        <sz val="11"/>
        <rFont val="Calibri"/>
        <charset val="134"/>
        <scheme val="minor"/>
      </rPr>
      <t>[optional]</t>
    </r>
    <r>
      <rPr>
        <sz val="11"/>
        <rFont val="Calibri"/>
        <charset val="134"/>
        <scheme val="minor"/>
      </rPr>
      <t>, W</t>
    </r>
  </si>
  <si>
    <t>Efficiency, Cooling COP, kW/kW</t>
  </si>
  <si>
    <t>Evaporator Water Pressure Drop, kPa</t>
  </si>
  <si>
    <t>Evaporator Entering Water Temperature, °C</t>
  </si>
  <si>
    <r>
      <rPr>
        <sz val="11"/>
        <rFont val="Calibri"/>
        <charset val="134"/>
        <scheme val="minor"/>
      </rPr>
      <t>Evaporator Water Flow Rate, L/s</t>
    </r>
    <r>
      <rPr>
        <vertAlign val="superscript"/>
        <sz val="11"/>
        <rFont val="Calibri"/>
        <charset val="134"/>
        <scheme val="minor"/>
      </rPr>
      <t>7</t>
    </r>
  </si>
  <si>
    <t>Capacity, kW</t>
  </si>
  <si>
    <t>Efficiency, COP (W/W)</t>
  </si>
  <si>
    <t>Evaporator Water Flow Rate, L/s</t>
  </si>
  <si>
    <t>IPLV Calculation</t>
  </si>
  <si>
    <t>Condenser Entering Air Dry Bulb, °C and % Load</t>
  </si>
  <si>
    <t>35, 100%</t>
  </si>
  <si>
    <t>27, 75%</t>
  </si>
  <si>
    <t>19, 50%</t>
  </si>
  <si>
    <t>13, 25%</t>
  </si>
  <si>
    <t>IPLV.SI</t>
  </si>
  <si>
    <t>kW/kW</t>
  </si>
  <si>
    <t>NPLV.SI</t>
  </si>
  <si>
    <t>Proper claims to AHRI Certification</t>
  </si>
  <si>
    <t>Certified in accordance with the AHRI Air-Cooled Water-Chilling Packages Certification Program, which is based on AHRI Standard 550/590 (I-P) and AHRI Standard 551/591 (SI). Certified units may be found in the AHRI Directory at www.ahridirectory.org</t>
  </si>
  <si>
    <t>AHRI Mark</t>
  </si>
  <si>
    <t>Notes</t>
  </si>
  <si>
    <t>1. The following apply to all ratings shown above:
       Evaporator Fouling Factor:  0.0180 m2·K/kW
       Condenser Fouling Factor:  0.000 m2·K/kW
       Atmospheric Pressure: 101.33 kPa
2. Highlighted fields represent the minimum required inputs. For units with continuous unloading, highlighted fields shall be provided. For units with discrete capacity steps, performance at each capacity step shall be provided.
3. All interpolated data within a units published performance is suject to AHRI testing.
4. All Published ratings for this unit shall be included in the values shown above. Performance at different conditions (i.e. different air and water temperatures, water flow rates, atmospheric pressures, fouling factors, etc.) shall not be published.
5. All values shall have the correct significant figures as in Table 8 of AHRI 551/591.
6. Full-Load Evaporator Water Temperature Change:  5.00°C.
7. Evaporator flow rates are to be held constant at full-load values for all part-load conditions.</t>
  </si>
  <si>
    <t>Model Number:</t>
  </si>
  <si>
    <t>CX50</t>
  </si>
  <si>
    <t>R32</t>
  </si>
  <si>
    <r>
      <rPr>
        <b/>
        <sz val="11"/>
        <rFont val="Calibri"/>
        <charset val="134"/>
        <scheme val="minor"/>
      </rPr>
      <t>Evaporator Leaving Water Temperature, °C</t>
    </r>
    <r>
      <rPr>
        <b/>
        <vertAlign val="superscript"/>
        <sz val="11"/>
        <rFont val="Calibri"/>
        <charset val="134"/>
        <scheme val="minor"/>
      </rPr>
      <t>6</t>
    </r>
  </si>
  <si>
    <t>IPLV.SI Calculation</t>
  </si>
  <si>
    <r>
      <rPr>
        <b/>
        <sz val="11"/>
        <rFont val="Calibri"/>
        <charset val="134"/>
        <scheme val="minor"/>
      </rPr>
      <t>Evaporator Leaving Water Temperature, °C</t>
    </r>
    <r>
      <rPr>
        <b/>
        <vertAlign val="superscript"/>
        <sz val="11"/>
        <rFont val="Calibri"/>
        <charset val="134"/>
        <scheme val="minor"/>
      </rPr>
      <t>7</t>
    </r>
  </si>
  <si>
    <t>35.0, 100%</t>
  </si>
  <si>
    <t>27.0, 75%</t>
  </si>
  <si>
    <t>19.0, 50%</t>
  </si>
  <si>
    <t>13.0, 25%</t>
  </si>
  <si>
    <t>Efficiency, Cooling COP (kW/kW)</t>
  </si>
  <si>
    <t>CX35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</si>
</sst>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8" formatCode="0.00_ "/>
    <numFmt numFmtId="169" formatCode="0.0000_ "/>
    <numFmt numFmtId="170" formatCode="[$-409]dd\-mmm\-yy;@"/>
    <numFmt numFmtId="171" formatCode="0.0_);[Red]\(0.0\)"/>
    <numFmt numFmtId="172" formatCode="0.000_);[Red]\(0.000\)"/>
    <numFmt numFmtId="173" formatCode="0.00_);[Red]\(0.00\)"/>
    <numFmt numFmtId="174" formatCode="0.0000_);[Red]\(0.0000\)"/>
    <numFmt numFmtId="175" formatCode="0.000_ "/>
    <numFmt numFmtId="176" formatCode="0.0"/>
    <numFmt numFmtId="177" formatCode="0.000"/>
  </numFmts>
  <fonts count="10">
    <font>
      <sz val="11"/>
      <color theme="1"/>
      <name val="Calibri"/>
      <charset val="134"/>
      <scheme val="minor"/>
    </font>
    <font>
      <sz val="11"/>
      <name val="Calibri"/>
      <charset val="134"/>
      <scheme val="minor"/>
    </font>
    <font>
      <b/>
      <sz val="15"/>
      <name val="Calibri"/>
      <charset val="134"/>
      <scheme val="minor"/>
    </font>
    <font>
      <b/>
      <sz val="11"/>
      <name val="Calibri"/>
      <charset val="134"/>
      <scheme val="minor"/>
    </font>
    <font>
      <sz val="11"/>
      <color rgb="FFFF0000"/>
      <name val="Calibri"/>
      <charset val="134"/>
      <scheme val="minor"/>
    </font>
    <font>
      <sz val="11"/>
      <name val="Calibri"/>
      <charset val="134"/>
      <scheme val="minor"/>
    </font>
    <font>
      <b/>
      <vertAlign val="superscript"/>
      <sz val="15"/>
      <name val="Calibri"/>
      <charset val="134"/>
      <scheme val="minor"/>
    </font>
    <font>
      <b/>
      <vertAlign val="superscript"/>
      <sz val="11"/>
      <name val="Calibri"/>
      <charset val="134"/>
      <scheme val="minor"/>
    </font>
    <font>
      <i/>
      <sz val="11"/>
      <name val="Calibri"/>
      <charset val="134"/>
      <scheme val="minor"/>
    </font>
    <font>
      <vertAlign val="superscript"/>
      <sz val="11"/>
      <name val="Calibri"/>
      <charset val="134"/>
      <scheme val="minor"/>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6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thin">
        <color auto="1"/>
      </left>
      <right/>
      <top/>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style="thin">
        <color auto="1"/>
      </left>
      <right style="thin">
        <color auto="1"/>
      </right>
      <top/>
      <bottom/>
      <diagonal/>
    </border>
    <border>
      <left style="medium">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style="medium">
        <color auto="1"/>
      </top>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style="medium">
        <color auto="1"/>
      </right>
      <top style="medium">
        <color auto="1"/>
      </top>
      <bottom/>
      <diagonal/>
    </border>
    <border>
      <left/>
      <right style="medium">
        <color auto="1"/>
      </right>
      <top style="thin">
        <color auto="1"/>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bottom style="thin">
        <color auto="1"/>
      </bottom>
      <diagonal/>
    </border>
    <border>
      <left style="thin">
        <color auto="1"/>
      </left>
      <right style="medium">
        <color auto="1"/>
      </right>
      <top style="medium">
        <color auto="1"/>
      </top>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style="medium">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medium">
        <color auto="1"/>
      </bottom>
      <diagonal/>
    </border>
  </borders>
  <cellStyleXfs count="1">
    <xf numFmtId="0" fontId="0" fillId="0" borderId="0"/>
  </cellStyleXfs>
  <cellXfs count="344">
    <xf numFmtId="0" fontId="0" fillId="0" borderId="0" xfId="0"/>
    <xf numFmtId="0" fontId="1" fillId="2" borderId="0" xfId="0" applyFont="1" applyFill="1"/>
    <xf numFmtId="0" fontId="3" fillId="2" borderId="5" xfId="0" applyFont="1" applyFill="1" applyBorder="1" applyAlignment="1">
      <alignment horizontal="right" vertical="center"/>
    </xf>
    <xf numFmtId="0" fontId="3" fillId="2" borderId="8" xfId="0" applyFont="1" applyFill="1" applyBorder="1" applyAlignment="1">
      <alignment horizontal="right" vertical="center"/>
    </xf>
    <xf numFmtId="171" fontId="1" fillId="2" borderId="17" xfId="0" applyNumberFormat="1" applyFont="1" applyFill="1" applyBorder="1" applyAlignment="1">
      <alignment horizontal="right"/>
    </xf>
    <xf numFmtId="171" fontId="1" fillId="2" borderId="18" xfId="0" applyNumberFormat="1" applyFont="1" applyFill="1" applyBorder="1" applyAlignment="1">
      <alignment horizontal="center"/>
    </xf>
    <xf numFmtId="0" fontId="1" fillId="2" borderId="19" xfId="0" applyFont="1" applyFill="1" applyBorder="1" applyAlignment="1">
      <alignment horizontal="right" vertical="center"/>
    </xf>
    <xf numFmtId="172" fontId="1" fillId="4" borderId="17" xfId="0" applyNumberFormat="1" applyFont="1" applyFill="1" applyBorder="1"/>
    <xf numFmtId="0" fontId="1" fillId="2" borderId="13" xfId="0" applyFont="1" applyFill="1" applyBorder="1" applyAlignment="1">
      <alignment horizontal="right" vertical="center"/>
    </xf>
    <xf numFmtId="172" fontId="1" fillId="2" borderId="20" xfId="0" applyNumberFormat="1" applyFont="1" applyFill="1" applyBorder="1"/>
    <xf numFmtId="173" fontId="1" fillId="2" borderId="20" xfId="0" applyNumberFormat="1" applyFont="1" applyFill="1" applyBorder="1" applyAlignment="1">
      <alignment horizontal="right"/>
    </xf>
    <xf numFmtId="173" fontId="1" fillId="4" borderId="20" xfId="0" applyNumberFormat="1" applyFont="1" applyFill="1" applyBorder="1" applyAlignment="1">
      <alignment horizontal="right"/>
    </xf>
    <xf numFmtId="171" fontId="1" fillId="2" borderId="20" xfId="0" applyNumberFormat="1" applyFont="1" applyFill="1" applyBorder="1" applyAlignment="1">
      <alignment horizontal="right"/>
    </xf>
    <xf numFmtId="0" fontId="1" fillId="2" borderId="21" xfId="0" applyFont="1" applyFill="1" applyBorder="1" applyAlignment="1">
      <alignment horizontal="right" vertical="center"/>
    </xf>
    <xf numFmtId="172" fontId="1" fillId="2" borderId="20" xfId="0" applyNumberFormat="1" applyFont="1" applyFill="1" applyBorder="1" applyAlignment="1">
      <alignment horizontal="right"/>
    </xf>
    <xf numFmtId="171" fontId="1" fillId="2" borderId="20" xfId="0" applyNumberFormat="1" applyFont="1" applyFill="1" applyBorder="1"/>
    <xf numFmtId="173" fontId="1" fillId="0" borderId="20" xfId="0" applyNumberFormat="1" applyFont="1" applyBorder="1"/>
    <xf numFmtId="174" fontId="4" fillId="2" borderId="22" xfId="0" applyNumberFormat="1" applyFont="1" applyFill="1" applyBorder="1"/>
    <xf numFmtId="172" fontId="1" fillId="4" borderId="23" xfId="0" applyNumberFormat="1" applyFont="1" applyFill="1" applyBorder="1"/>
    <xf numFmtId="172" fontId="1" fillId="4" borderId="24" xfId="0" applyNumberFormat="1" applyFont="1" applyFill="1" applyBorder="1"/>
    <xf numFmtId="172" fontId="1" fillId="2" borderId="14" xfId="0" applyNumberFormat="1" applyFont="1" applyFill="1" applyBorder="1"/>
    <xf numFmtId="172" fontId="1" fillId="2" borderId="0" xfId="0" applyNumberFormat="1" applyFont="1" applyFill="1"/>
    <xf numFmtId="173" fontId="1" fillId="2" borderId="14" xfId="0" applyNumberFormat="1" applyFont="1" applyFill="1" applyBorder="1" applyAlignment="1">
      <alignment horizontal="right"/>
    </xf>
    <xf numFmtId="173" fontId="1" fillId="4" borderId="14" xfId="0" applyNumberFormat="1" applyFont="1" applyFill="1" applyBorder="1" applyAlignment="1">
      <alignment horizontal="right"/>
    </xf>
    <xf numFmtId="171" fontId="1" fillId="2" borderId="0" xfId="0" applyNumberFormat="1" applyFont="1" applyFill="1" applyAlignment="1">
      <alignment horizontal="right"/>
    </xf>
    <xf numFmtId="171" fontId="1" fillId="2" borderId="14" xfId="0" applyNumberFormat="1" applyFont="1" applyFill="1" applyBorder="1" applyAlignment="1">
      <alignment horizontal="right"/>
    </xf>
    <xf numFmtId="172" fontId="1" fillId="2" borderId="14" xfId="0" applyNumberFormat="1" applyFont="1" applyFill="1" applyBorder="1" applyAlignment="1">
      <alignment horizontal="right"/>
    </xf>
    <xf numFmtId="172" fontId="1" fillId="2" borderId="0" xfId="0" applyNumberFormat="1" applyFont="1" applyFill="1" applyAlignment="1">
      <alignment horizontal="right"/>
    </xf>
    <xf numFmtId="171" fontId="1" fillId="2" borderId="25" xfId="0" applyNumberFormat="1" applyFont="1" applyFill="1" applyBorder="1"/>
    <xf numFmtId="174" fontId="4" fillId="2" borderId="26" xfId="0" applyNumberFormat="1" applyFont="1" applyFill="1" applyBorder="1"/>
    <xf numFmtId="173" fontId="1" fillId="2" borderId="17" xfId="0" applyNumberFormat="1" applyFont="1" applyFill="1" applyBorder="1" applyAlignment="1">
      <alignment horizontal="right"/>
    </xf>
    <xf numFmtId="173" fontId="1" fillId="2" borderId="20" xfId="0" applyNumberFormat="1" applyFont="1" applyFill="1" applyBorder="1"/>
    <xf numFmtId="172" fontId="1" fillId="4" borderId="20" xfId="0" applyNumberFormat="1" applyFont="1" applyFill="1" applyBorder="1"/>
    <xf numFmtId="173" fontId="1" fillId="2" borderId="17" xfId="0" applyNumberFormat="1" applyFont="1" applyFill="1" applyBorder="1"/>
    <xf numFmtId="0" fontId="1" fillId="2" borderId="27" xfId="0" applyFont="1" applyFill="1" applyBorder="1" applyAlignment="1">
      <alignment horizontal="right" vertical="center"/>
    </xf>
    <xf numFmtId="171" fontId="1" fillId="2" borderId="33" xfId="0" applyNumberFormat="1" applyFont="1" applyFill="1" applyBorder="1" applyAlignment="1">
      <alignment horizontal="center"/>
    </xf>
    <xf numFmtId="176" fontId="1" fillId="2" borderId="26" xfId="0" applyNumberFormat="1" applyFont="1" applyFill="1" applyBorder="1" applyAlignment="1">
      <alignment horizontal="center" vertical="center"/>
    </xf>
    <xf numFmtId="176" fontId="1" fillId="2" borderId="22" xfId="0" applyNumberFormat="1" applyFont="1" applyFill="1" applyBorder="1" applyAlignment="1">
      <alignment horizontal="center" vertical="center"/>
    </xf>
    <xf numFmtId="176" fontId="1" fillId="2" borderId="34" xfId="0" applyNumberFormat="1" applyFont="1" applyFill="1" applyBorder="1" applyAlignment="1">
      <alignment horizontal="center" vertical="center"/>
    </xf>
    <xf numFmtId="172" fontId="1" fillId="2" borderId="17" xfId="0" applyNumberFormat="1" applyFont="1" applyFill="1" applyBorder="1"/>
    <xf numFmtId="172" fontId="1" fillId="4" borderId="35" xfId="0" applyNumberFormat="1" applyFont="1" applyFill="1" applyBorder="1" applyAlignment="1">
      <alignment horizontal="right"/>
    </xf>
    <xf numFmtId="172" fontId="1" fillId="2" borderId="17" xfId="0" applyNumberFormat="1" applyFont="1" applyFill="1" applyBorder="1" applyAlignment="1">
      <alignment horizontal="right"/>
    </xf>
    <xf numFmtId="172" fontId="1" fillId="2" borderId="25" xfId="0" applyNumberFormat="1" applyFont="1" applyFill="1" applyBorder="1" applyAlignment="1">
      <alignment horizontal="right"/>
    </xf>
    <xf numFmtId="171" fontId="1" fillId="2" borderId="25" xfId="0" applyNumberFormat="1" applyFont="1" applyFill="1" applyBorder="1" applyAlignment="1">
      <alignment horizontal="right"/>
    </xf>
    <xf numFmtId="172" fontId="1" fillId="4" borderId="25" xfId="0" applyNumberFormat="1" applyFont="1" applyFill="1" applyBorder="1"/>
    <xf numFmtId="172" fontId="1" fillId="2" borderId="25" xfId="0" applyNumberFormat="1" applyFont="1" applyFill="1" applyBorder="1"/>
    <xf numFmtId="171" fontId="1" fillId="4" borderId="20" xfId="0" applyNumberFormat="1" applyFont="1" applyFill="1" applyBorder="1" applyAlignment="1">
      <alignment horizontal="right"/>
    </xf>
    <xf numFmtId="172" fontId="1" fillId="4" borderId="20" xfId="0" applyNumberFormat="1" applyFont="1" applyFill="1" applyBorder="1" applyAlignment="1">
      <alignment horizontal="right"/>
    </xf>
    <xf numFmtId="171" fontId="1" fillId="4" borderId="20" xfId="0" applyNumberFormat="1" applyFont="1" applyFill="1" applyBorder="1"/>
    <xf numFmtId="173" fontId="1" fillId="4" borderId="20" xfId="0" applyNumberFormat="1" applyFont="1" applyFill="1" applyBorder="1"/>
    <xf numFmtId="174" fontId="4" fillId="4" borderId="22" xfId="0" applyNumberFormat="1" applyFont="1" applyFill="1" applyBorder="1"/>
    <xf numFmtId="0" fontId="1" fillId="2" borderId="0" xfId="0" applyFont="1" applyFill="1" applyAlignment="1">
      <alignment vertical="center"/>
    </xf>
    <xf numFmtId="172" fontId="5" fillId="5" borderId="0" xfId="0" applyNumberFormat="1" applyFont="1" applyFill="1" applyAlignment="1">
      <alignment horizontal="center"/>
    </xf>
    <xf numFmtId="9" fontId="3" fillId="2" borderId="36" xfId="0" applyNumberFormat="1" applyFont="1" applyFill="1" applyBorder="1" applyAlignment="1">
      <alignment horizontal="center" vertical="center"/>
    </xf>
    <xf numFmtId="176" fontId="1" fillId="2" borderId="37" xfId="0" applyNumberFormat="1" applyFont="1" applyFill="1" applyBorder="1" applyAlignment="1">
      <alignment horizontal="center" vertical="center"/>
    </xf>
    <xf numFmtId="174" fontId="1" fillId="2" borderId="20" xfId="0" applyNumberFormat="1" applyFont="1" applyFill="1" applyBorder="1"/>
    <xf numFmtId="174" fontId="1" fillId="4" borderId="20" xfId="0" applyNumberFormat="1" applyFont="1" applyFill="1" applyBorder="1"/>
    <xf numFmtId="174" fontId="1" fillId="2" borderId="20" xfId="0" applyNumberFormat="1" applyFont="1" applyFill="1" applyBorder="1" applyAlignment="1">
      <alignment horizontal="right"/>
    </xf>
    <xf numFmtId="0" fontId="3" fillId="2" borderId="27" xfId="0" applyFont="1" applyFill="1" applyBorder="1" applyAlignment="1">
      <alignment horizontal="right" vertical="center"/>
    </xf>
    <xf numFmtId="2" fontId="3" fillId="2" borderId="38" xfId="0" applyNumberFormat="1" applyFont="1" applyFill="1" applyBorder="1" applyAlignment="1">
      <alignment horizontal="center" vertical="center"/>
    </xf>
    <xf numFmtId="177" fontId="5" fillId="0" borderId="38" xfId="0" applyNumberFormat="1" applyFont="1" applyBorder="1" applyAlignment="1">
      <alignment horizontal="right" vertical="center"/>
    </xf>
    <xf numFmtId="0" fontId="1" fillId="2" borderId="38" xfId="0" applyFont="1" applyFill="1" applyBorder="1" applyAlignment="1">
      <alignment horizontal="left" vertical="center"/>
    </xf>
    <xf numFmtId="0" fontId="3" fillId="2" borderId="39" xfId="0" applyFont="1" applyFill="1" applyBorder="1" applyAlignment="1">
      <alignment horizontal="right" vertical="center"/>
    </xf>
    <xf numFmtId="2" fontId="3" fillId="2" borderId="40" xfId="0" applyNumberFormat="1" applyFont="1" applyFill="1" applyBorder="1" applyAlignment="1">
      <alignment horizontal="center" vertical="center"/>
    </xf>
    <xf numFmtId="177" fontId="1" fillId="2" borderId="12" xfId="0" applyNumberFormat="1" applyFont="1" applyFill="1" applyBorder="1" applyAlignment="1">
      <alignment horizontal="right" vertical="center"/>
    </xf>
    <xf numFmtId="0" fontId="1" fillId="2" borderId="41" xfId="0" applyFont="1" applyFill="1" applyBorder="1" applyAlignment="1">
      <alignment horizontal="left" vertical="center"/>
    </xf>
    <xf numFmtId="177" fontId="1" fillId="2" borderId="41" xfId="0" applyNumberFormat="1" applyFont="1" applyFill="1" applyBorder="1" applyAlignment="1">
      <alignment horizontal="center" vertical="center"/>
    </xf>
    <xf numFmtId="0" fontId="3" fillId="2" borderId="15" xfId="0" applyFont="1" applyFill="1" applyBorder="1" applyAlignment="1">
      <alignment horizontal="center" wrapText="1"/>
    </xf>
    <xf numFmtId="0" fontId="3" fillId="2" borderId="5" xfId="0" applyFont="1" applyFill="1" applyBorder="1" applyAlignment="1">
      <alignment horizontal="center" wrapText="1"/>
    </xf>
    <xf numFmtId="0" fontId="1" fillId="2" borderId="19" xfId="0" applyFont="1" applyFill="1" applyBorder="1" applyAlignment="1">
      <alignment horizontal="right"/>
    </xf>
    <xf numFmtId="0" fontId="1" fillId="2" borderId="21" xfId="0" applyFont="1" applyFill="1" applyBorder="1" applyAlignment="1">
      <alignment horizontal="right"/>
    </xf>
    <xf numFmtId="0" fontId="3" fillId="2" borderId="27" xfId="0" applyFont="1" applyFill="1" applyBorder="1" applyAlignment="1">
      <alignment horizontal="right"/>
    </xf>
    <xf numFmtId="172" fontId="5" fillId="5" borderId="0" xfId="0" applyNumberFormat="1" applyFont="1" applyFill="1"/>
    <xf numFmtId="0" fontId="5" fillId="5" borderId="0" xfId="0" applyFont="1" applyFill="1"/>
    <xf numFmtId="177" fontId="1" fillId="2" borderId="45" xfId="0" applyNumberFormat="1" applyFont="1" applyFill="1" applyBorder="1" applyAlignment="1">
      <alignment horizontal="center" vertical="center"/>
    </xf>
    <xf numFmtId="173" fontId="1" fillId="2" borderId="0" xfId="0" applyNumberFormat="1" applyFont="1" applyFill="1"/>
    <xf numFmtId="174" fontId="1" fillId="2" borderId="0" xfId="0" applyNumberFormat="1" applyFont="1" applyFill="1"/>
    <xf numFmtId="173" fontId="1" fillId="2" borderId="0" xfId="0" applyNumberFormat="1" applyFont="1" applyFill="1" applyAlignment="1">
      <alignment horizontal="right"/>
    </xf>
    <xf numFmtId="171" fontId="1" fillId="2" borderId="0" xfId="0" applyNumberFormat="1" applyFont="1" applyFill="1"/>
    <xf numFmtId="0" fontId="5" fillId="2" borderId="0" xfId="0" applyFont="1" applyFill="1"/>
    <xf numFmtId="0" fontId="1" fillId="0" borderId="0" xfId="0" applyFont="1"/>
    <xf numFmtId="0" fontId="3" fillId="0" borderId="5" xfId="0" applyFont="1" applyBorder="1" applyAlignment="1">
      <alignment horizontal="right" vertical="center"/>
    </xf>
    <xf numFmtId="0" fontId="3" fillId="0" borderId="8" xfId="0" applyFont="1" applyBorder="1" applyAlignment="1">
      <alignment horizontal="right" vertical="center"/>
    </xf>
    <xf numFmtId="171" fontId="1" fillId="0" borderId="17" xfId="0" applyNumberFormat="1" applyFont="1" applyBorder="1" applyAlignment="1">
      <alignment horizontal="right"/>
    </xf>
    <xf numFmtId="171" fontId="1" fillId="0" borderId="18" xfId="0" applyNumberFormat="1" applyFont="1" applyBorder="1" applyAlignment="1">
      <alignment horizontal="center"/>
    </xf>
    <xf numFmtId="0" fontId="1" fillId="0" borderId="19" xfId="0" applyFont="1" applyBorder="1" applyAlignment="1">
      <alignment horizontal="right" vertical="center"/>
    </xf>
    <xf numFmtId="173" fontId="1" fillId="0" borderId="17" xfId="0" applyNumberFormat="1" applyFont="1" applyBorder="1"/>
    <xf numFmtId="0" fontId="1" fillId="0" borderId="13" xfId="0" applyFont="1" applyBorder="1" applyAlignment="1">
      <alignment horizontal="right" vertical="center"/>
    </xf>
    <xf numFmtId="172" fontId="1" fillId="0" borderId="20" xfId="0" applyNumberFormat="1" applyFont="1" applyBorder="1"/>
    <xf numFmtId="173" fontId="1" fillId="0" borderId="20" xfId="0" applyNumberFormat="1" applyFont="1" applyBorder="1" applyAlignment="1">
      <alignment horizontal="right"/>
    </xf>
    <xf numFmtId="171" fontId="1" fillId="0" borderId="20" xfId="0" applyNumberFormat="1" applyFont="1" applyBorder="1" applyAlignment="1">
      <alignment horizontal="right"/>
    </xf>
    <xf numFmtId="0" fontId="1" fillId="0" borderId="21" xfId="0" applyFont="1" applyBorder="1" applyAlignment="1">
      <alignment horizontal="right" vertical="center"/>
    </xf>
    <xf numFmtId="172" fontId="1" fillId="0" borderId="20" xfId="0" applyNumberFormat="1" applyFont="1" applyBorder="1" applyAlignment="1">
      <alignment horizontal="right"/>
    </xf>
    <xf numFmtId="171" fontId="1" fillId="0" borderId="20" xfId="0" applyNumberFormat="1" applyFont="1" applyBorder="1"/>
    <xf numFmtId="174" fontId="1" fillId="0" borderId="22" xfId="0" applyNumberFormat="1" applyFont="1" applyBorder="1"/>
    <xf numFmtId="173" fontId="1" fillId="0" borderId="23" xfId="0" applyNumberFormat="1" applyFont="1" applyBorder="1"/>
    <xf numFmtId="173" fontId="1" fillId="0" borderId="35" xfId="0" applyNumberFormat="1" applyFont="1" applyBorder="1"/>
    <xf numFmtId="172" fontId="1" fillId="0" borderId="17" xfId="0" applyNumberFormat="1" applyFont="1" applyBorder="1"/>
    <xf numFmtId="172" fontId="1" fillId="0" borderId="23" xfId="0" applyNumberFormat="1" applyFont="1" applyBorder="1"/>
    <xf numFmtId="172" fontId="1" fillId="0" borderId="35" xfId="0" applyNumberFormat="1" applyFont="1" applyBorder="1"/>
    <xf numFmtId="173" fontId="1" fillId="0" borderId="17" xfId="0" applyNumberFormat="1" applyFont="1" applyBorder="1" applyAlignment="1">
      <alignment horizontal="right"/>
    </xf>
    <xf numFmtId="0" fontId="1" fillId="0" borderId="27" xfId="0" applyFont="1" applyBorder="1" applyAlignment="1">
      <alignment horizontal="right" vertical="center"/>
    </xf>
    <xf numFmtId="171" fontId="1" fillId="0" borderId="33" xfId="0" applyNumberFormat="1" applyFont="1" applyBorder="1" applyAlignment="1">
      <alignment horizontal="center"/>
    </xf>
    <xf numFmtId="176" fontId="1" fillId="0" borderId="26" xfId="0" applyNumberFormat="1" applyFont="1" applyBorder="1" applyAlignment="1">
      <alignment horizontal="center" vertical="center"/>
    </xf>
    <xf numFmtId="176" fontId="1" fillId="0" borderId="22" xfId="0" applyNumberFormat="1" applyFont="1" applyBorder="1" applyAlignment="1">
      <alignment horizontal="center" vertical="center"/>
    </xf>
    <xf numFmtId="176" fontId="1" fillId="0" borderId="34" xfId="0" applyNumberFormat="1" applyFont="1" applyBorder="1" applyAlignment="1">
      <alignment horizontal="center" vertical="center"/>
    </xf>
    <xf numFmtId="172" fontId="1" fillId="0" borderId="17" xfId="0" applyNumberFormat="1" applyFont="1" applyBorder="1" applyAlignment="1">
      <alignment horizontal="right"/>
    </xf>
    <xf numFmtId="173" fontId="1" fillId="0" borderId="55" xfId="0" applyNumberFormat="1" applyFont="1" applyBorder="1"/>
    <xf numFmtId="172" fontId="1" fillId="0" borderId="56" xfId="0" applyNumberFormat="1" applyFont="1" applyBorder="1"/>
    <xf numFmtId="172" fontId="1" fillId="0" borderId="56" xfId="0" applyNumberFormat="1" applyFont="1" applyBorder="1" applyAlignment="1">
      <alignment horizontal="right"/>
    </xf>
    <xf numFmtId="0" fontId="1" fillId="0" borderId="0" xfId="0" applyFont="1" applyAlignment="1">
      <alignment vertical="center"/>
    </xf>
    <xf numFmtId="172" fontId="5" fillId="2" borderId="0" xfId="0" applyNumberFormat="1" applyFont="1" applyFill="1" applyAlignment="1">
      <alignment horizontal="center"/>
    </xf>
    <xf numFmtId="9" fontId="3" fillId="0" borderId="36" xfId="0" applyNumberFormat="1" applyFont="1" applyBorder="1" applyAlignment="1">
      <alignment horizontal="center" vertical="center"/>
    </xf>
    <xf numFmtId="176" fontId="1" fillId="0" borderId="37" xfId="0" applyNumberFormat="1" applyFont="1" applyBorder="1" applyAlignment="1">
      <alignment horizontal="center" vertical="center"/>
    </xf>
    <xf numFmtId="174" fontId="1" fillId="0" borderId="20" xfId="0" applyNumberFormat="1" applyFont="1" applyBorder="1"/>
    <xf numFmtId="174" fontId="1" fillId="0" borderId="20" xfId="0" applyNumberFormat="1" applyFont="1" applyBorder="1" applyAlignment="1">
      <alignment horizontal="right"/>
    </xf>
    <xf numFmtId="0" fontId="3" fillId="0" borderId="27" xfId="0" applyFont="1" applyBorder="1" applyAlignment="1">
      <alignment horizontal="right" vertical="center"/>
    </xf>
    <xf numFmtId="2" fontId="3" fillId="0" borderId="38" xfId="0" applyNumberFormat="1" applyFont="1" applyBorder="1" applyAlignment="1">
      <alignment horizontal="center" vertical="center"/>
    </xf>
    <xf numFmtId="0" fontId="1" fillId="0" borderId="38" xfId="0" applyFont="1" applyBorder="1" applyAlignment="1">
      <alignment horizontal="left" vertical="center"/>
    </xf>
    <xf numFmtId="0" fontId="3" fillId="0" borderId="21" xfId="0" applyFont="1" applyBorder="1" applyAlignment="1">
      <alignment horizontal="right" vertical="center"/>
    </xf>
    <xf numFmtId="2" fontId="3" fillId="0" borderId="17" xfId="0" applyNumberFormat="1" applyFont="1" applyBorder="1" applyAlignment="1">
      <alignment horizontal="center" vertical="center"/>
    </xf>
    <xf numFmtId="177" fontId="1" fillId="0" borderId="14" xfId="0" applyNumberFormat="1" applyFont="1" applyBorder="1" applyAlignment="1">
      <alignment horizontal="right" vertical="center"/>
    </xf>
    <xf numFmtId="0" fontId="1" fillId="0" borderId="0" xfId="0" applyFont="1" applyAlignment="1">
      <alignment horizontal="left" vertical="center"/>
    </xf>
    <xf numFmtId="177" fontId="1" fillId="0" borderId="0" xfId="0" applyNumberFormat="1" applyFont="1" applyAlignment="1">
      <alignment horizontal="center" vertical="center"/>
    </xf>
    <xf numFmtId="0" fontId="3" fillId="0" borderId="15" xfId="0" applyFont="1" applyBorder="1" applyAlignment="1">
      <alignment horizontal="center" wrapText="1"/>
    </xf>
    <xf numFmtId="172" fontId="3" fillId="0" borderId="4" xfId="0" applyNumberFormat="1" applyFont="1" applyBorder="1" applyAlignment="1">
      <alignment horizontal="center"/>
    </xf>
    <xf numFmtId="0" fontId="3" fillId="0" borderId="5" xfId="0" applyFont="1" applyBorder="1" applyAlignment="1">
      <alignment horizontal="center" wrapText="1"/>
    </xf>
    <xf numFmtId="0" fontId="1" fillId="0" borderId="19" xfId="0" applyFont="1" applyBorder="1" applyAlignment="1">
      <alignment horizontal="right"/>
    </xf>
    <xf numFmtId="0" fontId="1" fillId="0" borderId="21" xfId="0" applyFont="1" applyBorder="1" applyAlignment="1">
      <alignment horizontal="right"/>
    </xf>
    <xf numFmtId="0" fontId="3" fillId="0" borderId="27" xfId="0" applyFont="1" applyBorder="1" applyAlignment="1">
      <alignment horizontal="right"/>
    </xf>
    <xf numFmtId="0" fontId="3" fillId="0" borderId="3" xfId="0" applyFont="1" applyBorder="1" applyAlignment="1">
      <alignment horizontal="center"/>
    </xf>
    <xf numFmtId="0" fontId="3" fillId="0" borderId="4" xfId="0" applyFont="1" applyBorder="1" applyAlignment="1">
      <alignment horizontal="center"/>
    </xf>
    <xf numFmtId="172" fontId="5" fillId="2" borderId="0" xfId="0" applyNumberFormat="1" applyFont="1" applyFill="1"/>
    <xf numFmtId="177" fontId="1" fillId="0" borderId="47" xfId="0" applyNumberFormat="1" applyFont="1" applyBorder="1" applyAlignment="1">
      <alignment horizontal="center" vertical="center"/>
    </xf>
    <xf numFmtId="172" fontId="3" fillId="0" borderId="30" xfId="0" applyNumberFormat="1" applyFont="1" applyBorder="1" applyAlignment="1">
      <alignment horizontal="center"/>
    </xf>
    <xf numFmtId="171" fontId="1" fillId="0" borderId="0" xfId="0" applyNumberFormat="1" applyFont="1" applyAlignment="1">
      <alignment horizontal="right"/>
    </xf>
    <xf numFmtId="172" fontId="1" fillId="0" borderId="0" xfId="0" applyNumberFormat="1" applyFont="1" applyAlignment="1">
      <alignment horizontal="right"/>
    </xf>
    <xf numFmtId="173" fontId="1" fillId="0" borderId="0" xfId="0" applyNumberFormat="1" applyFont="1" applyAlignment="1">
      <alignment horizontal="right"/>
    </xf>
    <xf numFmtId="171" fontId="1" fillId="0" borderId="0" xfId="0" applyNumberFormat="1" applyFont="1"/>
    <xf numFmtId="173" fontId="1" fillId="0" borderId="0" xfId="0" applyNumberFormat="1" applyFont="1"/>
    <xf numFmtId="174" fontId="1" fillId="0" borderId="0" xfId="0" applyNumberFormat="1" applyFont="1"/>
    <xf numFmtId="172" fontId="1" fillId="0" borderId="0" xfId="0" applyNumberFormat="1" applyFont="1"/>
    <xf numFmtId="171" fontId="1" fillId="0" borderId="18" xfId="0" applyNumberFormat="1" applyFont="1" applyBorder="1" applyAlignment="1">
      <alignment horizontal="right" vertical="center"/>
    </xf>
    <xf numFmtId="171" fontId="1" fillId="0" borderId="18" xfId="0" applyNumberFormat="1" applyFont="1" applyBorder="1" applyAlignment="1">
      <alignment horizontal="center" vertical="center"/>
    </xf>
    <xf numFmtId="0" fontId="1" fillId="0" borderId="13" xfId="0" applyFont="1" applyBorder="1" applyAlignment="1">
      <alignment horizontal="right"/>
    </xf>
    <xf numFmtId="174" fontId="1" fillId="0" borderId="22" xfId="0" applyNumberFormat="1" applyFont="1" applyBorder="1" applyAlignment="1">
      <alignment horizontal="right"/>
    </xf>
    <xf numFmtId="0" fontId="1" fillId="0" borderId="27" xfId="0" applyFont="1" applyBorder="1" applyAlignment="1">
      <alignment horizontal="right"/>
    </xf>
    <xf numFmtId="174" fontId="1" fillId="0" borderId="28" xfId="0" applyNumberFormat="1" applyFont="1" applyBorder="1" applyAlignment="1">
      <alignment horizontal="right"/>
    </xf>
    <xf numFmtId="174" fontId="1" fillId="0" borderId="28" xfId="0" applyNumberFormat="1" applyFont="1" applyBorder="1"/>
    <xf numFmtId="172" fontId="3" fillId="0" borderId="4" xfId="0" applyNumberFormat="1" applyFont="1" applyBorder="1" applyAlignment="1">
      <alignment horizontal="right"/>
    </xf>
    <xf numFmtId="0" fontId="3" fillId="0" borderId="17" xfId="0" applyFont="1" applyBorder="1" applyAlignment="1">
      <alignment wrapText="1"/>
    </xf>
    <xf numFmtId="0" fontId="3" fillId="0" borderId="22" xfId="0" applyFont="1" applyBorder="1" applyAlignment="1">
      <alignment wrapText="1"/>
    </xf>
    <xf numFmtId="171" fontId="1" fillId="0" borderId="6" xfId="0" applyNumberFormat="1" applyFont="1" applyBorder="1" applyAlignment="1">
      <alignment horizontal="center" vertical="center"/>
    </xf>
    <xf numFmtId="176" fontId="1" fillId="0" borderId="57" xfId="0" applyNumberFormat="1" applyFont="1" applyBorder="1" applyAlignment="1">
      <alignment horizontal="center" vertical="center"/>
    </xf>
    <xf numFmtId="176" fontId="1" fillId="0" borderId="58" xfId="0" applyNumberFormat="1" applyFont="1" applyBorder="1" applyAlignment="1">
      <alignment horizontal="center" vertical="center"/>
    </xf>
    <xf numFmtId="176" fontId="1" fillId="0" borderId="59" xfId="0" applyNumberFormat="1" applyFont="1" applyBorder="1" applyAlignment="1">
      <alignment horizontal="center" vertical="center"/>
    </xf>
    <xf numFmtId="172" fontId="1" fillId="0" borderId="8" xfId="0" applyNumberFormat="1" applyFont="1" applyBorder="1"/>
    <xf numFmtId="172" fontId="1" fillId="0" borderId="14" xfId="0" applyNumberFormat="1" applyFont="1" applyBorder="1"/>
    <xf numFmtId="172" fontId="1" fillId="0" borderId="13" xfId="0" applyNumberFormat="1" applyFont="1" applyBorder="1"/>
    <xf numFmtId="173" fontId="1" fillId="0" borderId="14" xfId="0" applyNumberFormat="1" applyFont="1" applyBorder="1"/>
    <xf numFmtId="174" fontId="1" fillId="0" borderId="16" xfId="0" applyNumberFormat="1" applyFont="1" applyBorder="1"/>
    <xf numFmtId="172" fontId="1" fillId="0" borderId="13" xfId="0" applyNumberFormat="1" applyFont="1" applyBorder="1" applyAlignment="1">
      <alignment horizontal="right"/>
    </xf>
    <xf numFmtId="171" fontId="1" fillId="0" borderId="14" xfId="0" applyNumberFormat="1" applyFont="1" applyBorder="1"/>
    <xf numFmtId="174" fontId="1" fillId="0" borderId="14" xfId="0" applyNumberFormat="1" applyFont="1" applyBorder="1"/>
    <xf numFmtId="174" fontId="1" fillId="0" borderId="60" xfId="0" applyNumberFormat="1" applyFont="1" applyBorder="1"/>
    <xf numFmtId="176" fontId="1" fillId="0" borderId="61" xfId="0" applyNumberFormat="1" applyFont="1" applyBorder="1" applyAlignment="1">
      <alignment horizontal="center" vertical="center"/>
    </xf>
    <xf numFmtId="176" fontId="1" fillId="0" borderId="62" xfId="0" applyNumberFormat="1" applyFont="1" applyBorder="1" applyAlignment="1">
      <alignment horizontal="center" vertical="center"/>
    </xf>
    <xf numFmtId="172" fontId="1" fillId="0" borderId="55" xfId="0" applyNumberFormat="1" applyFont="1" applyBorder="1"/>
    <xf numFmtId="174" fontId="1" fillId="0" borderId="56" xfId="0" applyNumberFormat="1" applyFont="1" applyBorder="1"/>
    <xf numFmtId="172" fontId="1" fillId="0" borderId="55" xfId="0" applyNumberFormat="1" applyFont="1" applyBorder="1" applyAlignment="1">
      <alignment horizontal="right"/>
    </xf>
    <xf numFmtId="174" fontId="1" fillId="0" borderId="56" xfId="0" applyNumberFormat="1" applyFont="1" applyBorder="1" applyAlignment="1">
      <alignment horizontal="right"/>
    </xf>
    <xf numFmtId="172" fontId="1" fillId="2" borderId="0" xfId="0" applyNumberFormat="1" applyFont="1"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0" xfId="0" applyFont="1" applyBorder="1" applyAlignment="1">
      <alignment horizontal="center" vertical="center"/>
    </xf>
    <xf numFmtId="0" fontId="3" fillId="0" borderId="7" xfId="0" applyFont="1" applyBorder="1" applyAlignment="1">
      <alignment horizontal="center"/>
    </xf>
    <xf numFmtId="0" fontId="1" fillId="0" borderId="7" xfId="0" applyFont="1" applyBorder="1"/>
    <xf numFmtId="0" fontId="1" fillId="0" borderId="31" xfId="0" applyFont="1" applyBorder="1"/>
    <xf numFmtId="0" fontId="3" fillId="3" borderId="7" xfId="0" applyFont="1" applyFill="1" applyBorder="1" applyAlignment="1">
      <alignment horizontal="center"/>
    </xf>
    <xf numFmtId="0" fontId="1" fillId="3" borderId="7" xfId="0" applyFont="1" applyFill="1" applyBorder="1"/>
    <xf numFmtId="0" fontId="1" fillId="3" borderId="31" xfId="0" applyFont="1" applyFill="1" applyBorder="1"/>
    <xf numFmtId="170" fontId="3" fillId="3" borderId="9" xfId="0" applyNumberFormat="1" applyFont="1" applyFill="1" applyBorder="1" applyAlignment="1">
      <alignment horizontal="center"/>
    </xf>
    <xf numFmtId="170" fontId="3" fillId="3" borderId="10" xfId="0" applyNumberFormat="1" applyFont="1" applyFill="1" applyBorder="1" applyAlignment="1">
      <alignment horizontal="center"/>
    </xf>
    <xf numFmtId="170" fontId="3" fillId="3" borderId="32" xfId="0" applyNumberFormat="1" applyFont="1" applyFill="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30" xfId="0" applyFont="1" applyBorder="1" applyAlignment="1">
      <alignment horizontal="center"/>
    </xf>
    <xf numFmtId="0" fontId="3" fillId="0" borderId="41" xfId="0" applyFont="1" applyBorder="1" applyAlignment="1">
      <alignment horizontal="center" vertical="center"/>
    </xf>
    <xf numFmtId="0" fontId="3" fillId="0" borderId="45" xfId="0" applyFont="1" applyBorder="1" applyAlignment="1">
      <alignment horizontal="center" vertical="center"/>
    </xf>
    <xf numFmtId="172" fontId="3" fillId="0" borderId="6" xfId="0" applyNumberFormat="1" applyFont="1" applyBorder="1" applyAlignment="1">
      <alignment horizontal="center" vertical="center"/>
    </xf>
    <xf numFmtId="172" fontId="3" fillId="0" borderId="7" xfId="0" applyNumberFormat="1" applyFont="1" applyBorder="1" applyAlignment="1">
      <alignment horizontal="center" vertical="center"/>
    </xf>
    <xf numFmtId="172" fontId="3" fillId="0" borderId="31" xfId="0"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9" xfId="0" applyFont="1" applyBorder="1" applyAlignment="1">
      <alignment horizontal="center" vertical="center"/>
    </xf>
    <xf numFmtId="172" fontId="3" fillId="0" borderId="6" xfId="0" applyNumberFormat="1" applyFont="1" applyBorder="1" applyAlignment="1">
      <alignment horizontal="center"/>
    </xf>
    <xf numFmtId="172" fontId="3" fillId="0" borderId="7" xfId="0" applyNumberFormat="1" applyFont="1" applyBorder="1" applyAlignment="1">
      <alignment horizontal="center"/>
    </xf>
    <xf numFmtId="172" fontId="3" fillId="0" borderId="31" xfId="0" applyNumberFormat="1" applyFont="1" applyBorder="1" applyAlignment="1">
      <alignment horizontal="center"/>
    </xf>
    <xf numFmtId="173" fontId="1" fillId="0" borderId="23" xfId="0" applyNumberFormat="1" applyFont="1" applyBorder="1" applyAlignment="1">
      <alignment horizontal="center"/>
    </xf>
    <xf numFmtId="173" fontId="1" fillId="0" borderId="35" xfId="0" applyNumberFormat="1" applyFont="1" applyBorder="1" applyAlignment="1">
      <alignment horizontal="center"/>
    </xf>
    <xf numFmtId="172" fontId="1" fillId="0" borderId="23" xfId="0" applyNumberFormat="1" applyFont="1" applyBorder="1" applyAlignment="1">
      <alignment horizontal="center"/>
    </xf>
    <xf numFmtId="172" fontId="1" fillId="0" borderId="35" xfId="0" applyNumberFormat="1" applyFont="1" applyBorder="1" applyAlignment="1">
      <alignment horizontal="center"/>
    </xf>
    <xf numFmtId="172" fontId="5" fillId="2" borderId="0" xfId="0" applyNumberFormat="1" applyFont="1" applyFill="1" applyAlignment="1">
      <alignment horizontal="center"/>
    </xf>
    <xf numFmtId="0" fontId="5" fillId="2" borderId="0" xfId="0" applyFont="1" applyFill="1" applyAlignment="1">
      <alignment horizontal="center"/>
    </xf>
    <xf numFmtId="174" fontId="1" fillId="0" borderId="23" xfId="0" applyNumberFormat="1" applyFont="1" applyBorder="1" applyAlignment="1">
      <alignment horizontal="center"/>
    </xf>
    <xf numFmtId="174" fontId="1" fillId="0" borderId="35" xfId="0" applyNumberFormat="1" applyFont="1" applyBorder="1" applyAlignment="1">
      <alignment horizontal="center"/>
    </xf>
    <xf numFmtId="175" fontId="5" fillId="2" borderId="0" xfId="0" applyNumberFormat="1" applyFont="1" applyFill="1" applyAlignment="1">
      <alignment horizontal="center"/>
    </xf>
    <xf numFmtId="177" fontId="1" fillId="0" borderId="9" xfId="0" applyNumberFormat="1" applyFont="1" applyBorder="1" applyAlignment="1">
      <alignment horizontal="center" vertical="center"/>
    </xf>
    <xf numFmtId="177" fontId="1" fillId="0" borderId="10" xfId="0" applyNumberFormat="1" applyFont="1" applyBorder="1" applyAlignment="1">
      <alignment horizontal="center" vertical="center"/>
    </xf>
    <xf numFmtId="177" fontId="1" fillId="0" borderId="32" xfId="0" applyNumberFormat="1" applyFont="1" applyBorder="1" applyAlignment="1">
      <alignment horizontal="center" vertical="center"/>
    </xf>
    <xf numFmtId="172" fontId="3" fillId="0" borderId="42" xfId="0" applyNumberFormat="1" applyFont="1" applyBorder="1" applyAlignment="1">
      <alignment horizontal="center"/>
    </xf>
    <xf numFmtId="172" fontId="3" fillId="0" borderId="4" xfId="0" applyNumberFormat="1" applyFont="1" applyBorder="1" applyAlignment="1">
      <alignment horizontal="center"/>
    </xf>
    <xf numFmtId="172" fontId="3" fillId="0" borderId="30" xfId="0" applyNumberFormat="1" applyFont="1" applyBorder="1" applyAlignment="1">
      <alignment horizontal="center"/>
    </xf>
    <xf numFmtId="0" fontId="1" fillId="0" borderId="18" xfId="0" applyFont="1" applyBorder="1" applyAlignment="1">
      <alignment horizontal="center"/>
    </xf>
    <xf numFmtId="177" fontId="1" fillId="0" borderId="18" xfId="0" applyNumberFormat="1" applyFont="1" applyBorder="1" applyAlignment="1">
      <alignment horizontal="center"/>
    </xf>
    <xf numFmtId="0" fontId="1" fillId="0" borderId="63" xfId="0" applyFont="1" applyBorder="1" applyAlignment="1">
      <alignment horizontal="center" vertical="top" wrapText="1"/>
    </xf>
    <xf numFmtId="0" fontId="1" fillId="0" borderId="10" xfId="0" applyFont="1" applyBorder="1" applyAlignment="1">
      <alignment horizontal="center" vertical="top" wrapText="1"/>
    </xf>
    <xf numFmtId="0" fontId="1" fillId="0" borderId="32" xfId="0" applyFont="1" applyBorder="1" applyAlignment="1">
      <alignment horizontal="center" vertical="top" wrapText="1"/>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2" fontId="1" fillId="0" borderId="17" xfId="0" applyNumberFormat="1" applyFont="1" applyBorder="1" applyAlignment="1">
      <alignment horizontal="center" vertical="center"/>
    </xf>
    <xf numFmtId="2" fontId="1" fillId="0" borderId="20" xfId="0" applyNumberFormat="1" applyFont="1" applyBorder="1" applyAlignment="1">
      <alignment horizontal="center" vertical="center"/>
    </xf>
    <xf numFmtId="2" fontId="1" fillId="0" borderId="22" xfId="0" applyNumberFormat="1" applyFont="1" applyBorder="1" applyAlignment="1">
      <alignment horizontal="center" vertical="center"/>
    </xf>
    <xf numFmtId="2" fontId="1" fillId="0" borderId="28" xfId="0" applyNumberFormat="1" applyFont="1" applyBorder="1" applyAlignment="1">
      <alignment horizontal="center" vertical="center"/>
    </xf>
    <xf numFmtId="0" fontId="3" fillId="0" borderId="40" xfId="0" applyFont="1" applyBorder="1" applyAlignment="1">
      <alignment horizontal="center" wrapText="1"/>
    </xf>
    <xf numFmtId="0" fontId="3" fillId="0" borderId="22" xfId="0" applyFont="1" applyBorder="1" applyAlignment="1">
      <alignment horizontal="center" wrapText="1"/>
    </xf>
    <xf numFmtId="0" fontId="1" fillId="0" borderId="21" xfId="0" applyFont="1" applyBorder="1" applyAlignment="1">
      <alignment horizontal="left" vertical="top" wrapText="1"/>
    </xf>
    <xf numFmtId="0" fontId="1" fillId="0" borderId="0" xfId="0" applyFont="1" applyAlignment="1">
      <alignment horizontal="left" vertical="top" wrapText="1"/>
    </xf>
    <xf numFmtId="0" fontId="1" fillId="0" borderId="47" xfId="0" applyFont="1" applyBorder="1" applyAlignment="1">
      <alignment horizontal="left" vertical="top" wrapText="1"/>
    </xf>
    <xf numFmtId="0" fontId="1" fillId="0" borderId="27" xfId="0" applyFont="1" applyBorder="1" applyAlignment="1">
      <alignment horizontal="left" vertical="top" wrapText="1"/>
    </xf>
    <xf numFmtId="0" fontId="1" fillId="0" borderId="44" xfId="0" applyFont="1" applyBorder="1" applyAlignment="1">
      <alignment horizontal="left" vertical="top" wrapText="1"/>
    </xf>
    <xf numFmtId="0" fontId="1" fillId="0" borderId="48" xfId="0" applyFont="1" applyBorder="1" applyAlignment="1">
      <alignment horizontal="left" vertical="top" wrapText="1"/>
    </xf>
    <xf numFmtId="0" fontId="1" fillId="0" borderId="19" xfId="0" applyFont="1" applyBorder="1" applyAlignment="1">
      <alignment horizontal="left" vertical="top" wrapText="1"/>
    </xf>
    <xf numFmtId="0" fontId="1" fillId="0" borderId="24" xfId="0" applyFont="1" applyBorder="1" applyAlignment="1">
      <alignment horizontal="left" vertical="top" wrapText="1"/>
    </xf>
    <xf numFmtId="0" fontId="1" fillId="0" borderId="46" xfId="0" applyFont="1" applyBorder="1" applyAlignment="1">
      <alignment horizontal="left" vertical="top" wrapText="1"/>
    </xf>
    <xf numFmtId="0" fontId="3" fillId="0" borderId="11" xfId="0" applyFont="1" applyBorder="1" applyAlignment="1">
      <alignment horizontal="center" vertical="center"/>
    </xf>
    <xf numFmtId="0" fontId="3" fillId="0" borderId="40" xfId="0" applyFont="1" applyBorder="1" applyAlignment="1">
      <alignment horizontal="center" vertical="center"/>
    </xf>
    <xf numFmtId="0" fontId="3" fillId="0" borderId="12" xfId="0" applyFont="1" applyBorder="1" applyAlignment="1">
      <alignment horizontal="center" vertical="center"/>
    </xf>
    <xf numFmtId="0" fontId="3" fillId="0" borderId="52"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22" xfId="0" applyFont="1" applyBorder="1" applyAlignment="1">
      <alignment horizontal="center" vertical="center"/>
    </xf>
    <xf numFmtId="0" fontId="3" fillId="0" borderId="34" xfId="0" applyFont="1" applyBorder="1" applyAlignment="1">
      <alignment horizontal="center" vertical="center"/>
    </xf>
    <xf numFmtId="174" fontId="5" fillId="2" borderId="0" xfId="0" applyNumberFormat="1" applyFont="1" applyFill="1" applyAlignment="1">
      <alignment horizontal="center"/>
    </xf>
    <xf numFmtId="173" fontId="5" fillId="2" borderId="0" xfId="0" applyNumberFormat="1" applyFont="1" applyFill="1" applyAlignment="1">
      <alignment horizontal="center"/>
    </xf>
    <xf numFmtId="168" fontId="5" fillId="2" borderId="0" xfId="0" applyNumberFormat="1" applyFont="1" applyFill="1" applyAlignment="1">
      <alignment horizontal="center"/>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0" xfId="0" applyFont="1" applyAlignment="1">
      <alignment horizontal="center" vertical="center" wrapText="1"/>
    </xf>
    <xf numFmtId="0" fontId="3" fillId="0" borderId="5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wrapText="1"/>
    </xf>
    <xf numFmtId="0" fontId="1" fillId="0" borderId="21" xfId="0" applyFont="1" applyBorder="1" applyAlignment="1">
      <alignment horizontal="center" vertical="top"/>
    </xf>
    <xf numFmtId="0" fontId="1" fillId="0" borderId="0" xfId="0" applyFont="1" applyAlignment="1">
      <alignment horizontal="center" vertical="top"/>
    </xf>
    <xf numFmtId="0" fontId="1" fillId="0" borderId="47" xfId="0" applyFont="1" applyBorder="1" applyAlignment="1">
      <alignment horizontal="center" vertical="top"/>
    </xf>
    <xf numFmtId="0" fontId="1" fillId="0" borderId="27" xfId="0" applyFont="1" applyBorder="1" applyAlignment="1">
      <alignment horizontal="center" vertical="top"/>
    </xf>
    <xf numFmtId="0" fontId="1" fillId="0" borderId="44" xfId="0" applyFont="1" applyBorder="1" applyAlignment="1">
      <alignment horizontal="center" vertical="top"/>
    </xf>
    <xf numFmtId="0" fontId="1" fillId="0" borderId="48" xfId="0" applyFont="1" applyBorder="1" applyAlignment="1">
      <alignment horizontal="center" vertical="top"/>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31" xfId="0" applyFont="1" applyFill="1" applyBorder="1" applyAlignment="1">
      <alignment horizontal="center"/>
    </xf>
    <xf numFmtId="0" fontId="3" fillId="3" borderId="6" xfId="0" applyFont="1" applyFill="1" applyBorder="1" applyAlignment="1">
      <alignment horizontal="center"/>
    </xf>
    <xf numFmtId="0" fontId="3" fillId="3" borderId="31"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1" xfId="0" applyFont="1" applyFill="1" applyBorder="1" applyAlignment="1">
      <alignment horizontal="center" vertical="center"/>
    </xf>
    <xf numFmtId="173" fontId="1" fillId="2" borderId="18" xfId="0" applyNumberFormat="1" applyFont="1" applyFill="1" applyBorder="1" applyAlignment="1">
      <alignment horizontal="center"/>
    </xf>
    <xf numFmtId="173" fontId="1" fillId="2" borderId="33" xfId="0" applyNumberFormat="1" applyFont="1" applyFill="1" applyBorder="1" applyAlignment="1">
      <alignment horizontal="center"/>
    </xf>
    <xf numFmtId="175" fontId="0" fillId="2" borderId="18" xfId="0" applyNumberFormat="1" applyFill="1" applyBorder="1" applyAlignment="1">
      <alignment horizontal="center"/>
    </xf>
    <xf numFmtId="175" fontId="0" fillId="2" borderId="33" xfId="0" applyNumberFormat="1" applyFill="1" applyBorder="1" applyAlignment="1">
      <alignment horizontal="center"/>
    </xf>
    <xf numFmtId="172" fontId="5" fillId="5" borderId="0" xfId="0" applyNumberFormat="1" applyFont="1" applyFill="1" applyAlignment="1">
      <alignment horizontal="center"/>
    </xf>
    <xf numFmtId="0" fontId="5" fillId="5" borderId="0" xfId="0" applyFont="1" applyFill="1" applyAlignment="1">
      <alignment horizontal="center"/>
    </xf>
    <xf numFmtId="169" fontId="0" fillId="4" borderId="18" xfId="0" applyNumberFormat="1" applyFill="1" applyBorder="1" applyAlignment="1">
      <alignment horizontal="center"/>
    </xf>
    <xf numFmtId="169" fontId="0" fillId="4" borderId="33" xfId="0" applyNumberFormat="1" applyFill="1" applyBorder="1" applyAlignment="1">
      <alignment horizontal="center"/>
    </xf>
    <xf numFmtId="174" fontId="5" fillId="5" borderId="0" xfId="0" applyNumberFormat="1" applyFont="1" applyFill="1" applyAlignment="1">
      <alignment horizontal="center"/>
    </xf>
    <xf numFmtId="172" fontId="1" fillId="2" borderId="18" xfId="0" applyNumberFormat="1" applyFont="1" applyFill="1" applyBorder="1" applyAlignment="1">
      <alignment horizontal="center"/>
    </xf>
    <xf numFmtId="175" fontId="5" fillId="5" borderId="0" xfId="0" applyNumberFormat="1" applyFont="1" applyFill="1" applyAlignment="1">
      <alignment horizontal="center"/>
    </xf>
    <xf numFmtId="177" fontId="1" fillId="2" borderId="9" xfId="0" applyNumberFormat="1" applyFont="1" applyFill="1" applyBorder="1" applyAlignment="1">
      <alignment horizontal="center" vertical="center"/>
    </xf>
    <xf numFmtId="177" fontId="1" fillId="2" borderId="10" xfId="0" applyNumberFormat="1" applyFont="1" applyFill="1" applyBorder="1" applyAlignment="1">
      <alignment horizontal="center" vertical="center"/>
    </xf>
    <xf numFmtId="177" fontId="1" fillId="2" borderId="32" xfId="0" applyNumberFormat="1" applyFont="1" applyFill="1" applyBorder="1" applyAlignment="1">
      <alignment horizontal="center" vertical="center"/>
    </xf>
    <xf numFmtId="172" fontId="3" fillId="2" borderId="42" xfId="0" applyNumberFormat="1" applyFont="1" applyFill="1" applyBorder="1" applyAlignment="1">
      <alignment horizontal="center"/>
    </xf>
    <xf numFmtId="172" fontId="3" fillId="2" borderId="4" xfId="0" applyNumberFormat="1" applyFont="1" applyFill="1" applyBorder="1" applyAlignment="1">
      <alignment horizontal="center"/>
    </xf>
    <xf numFmtId="172" fontId="3" fillId="2" borderId="30" xfId="0" applyNumberFormat="1" applyFont="1" applyFill="1" applyBorder="1" applyAlignment="1">
      <alignment horizontal="center"/>
    </xf>
    <xf numFmtId="173" fontId="1" fillId="2" borderId="6" xfId="0" applyNumberFormat="1" applyFont="1" applyFill="1" applyBorder="1" applyAlignment="1">
      <alignment horizontal="center"/>
    </xf>
    <xf numFmtId="173" fontId="1" fillId="2" borderId="43" xfId="0" applyNumberFormat="1" applyFont="1" applyFill="1" applyBorder="1" applyAlignment="1">
      <alignment horizontal="center"/>
    </xf>
    <xf numFmtId="173" fontId="1" fillId="2" borderId="31" xfId="0" applyNumberFormat="1" applyFont="1" applyFill="1" applyBorder="1" applyAlignment="1">
      <alignment horizontal="center"/>
    </xf>
    <xf numFmtId="173" fontId="5" fillId="5" borderId="0" xfId="0" applyNumberFormat="1" applyFont="1" applyFill="1" applyAlignment="1">
      <alignment horizontal="center"/>
    </xf>
    <xf numFmtId="177" fontId="1" fillId="2" borderId="18" xfId="0" applyNumberFormat="1" applyFont="1" applyFill="1" applyBorder="1" applyAlignment="1">
      <alignment horizontal="center"/>
    </xf>
    <xf numFmtId="2" fontId="1" fillId="2" borderId="18" xfId="0" applyNumberFormat="1" applyFont="1" applyFill="1" applyBorder="1" applyAlignment="1">
      <alignment horizontal="center"/>
    </xf>
    <xf numFmtId="2" fontId="1" fillId="2" borderId="33" xfId="0" applyNumberFormat="1" applyFont="1" applyFill="1" applyBorder="1" applyAlignment="1">
      <alignment horizontal="center"/>
    </xf>
    <xf numFmtId="168" fontId="5" fillId="5" borderId="0" xfId="0" applyNumberFormat="1" applyFont="1" applyFill="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30" xfId="0" applyFont="1" applyFill="1" applyBorder="1" applyAlignment="1">
      <alignment horizont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2" fontId="1" fillId="2" borderId="17" xfId="0" applyNumberFormat="1" applyFont="1" applyFill="1" applyBorder="1" applyAlignment="1">
      <alignment horizontal="center" vertical="center"/>
    </xf>
    <xf numFmtId="2" fontId="1" fillId="2" borderId="20" xfId="0" applyNumberFormat="1" applyFont="1" applyFill="1" applyBorder="1" applyAlignment="1">
      <alignment horizontal="center" vertical="center"/>
    </xf>
    <xf numFmtId="2" fontId="1" fillId="2" borderId="22" xfId="0" applyNumberFormat="1" applyFont="1" applyFill="1" applyBorder="1" applyAlignment="1">
      <alignment horizontal="center" vertical="center"/>
    </xf>
    <xf numFmtId="2" fontId="1" fillId="2" borderId="28" xfId="0" applyNumberFormat="1"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7" xfId="0" applyFont="1" applyFill="1" applyBorder="1" applyAlignment="1">
      <alignment horizontal="center" wrapText="1"/>
    </xf>
    <xf numFmtId="0" fontId="3" fillId="2" borderId="22" xfId="0" applyFont="1" applyFill="1" applyBorder="1" applyAlignment="1">
      <alignment horizontal="center" wrapText="1"/>
    </xf>
    <xf numFmtId="0" fontId="1" fillId="2" borderId="19" xfId="0" applyFont="1" applyFill="1" applyBorder="1" applyAlignment="1">
      <alignment horizontal="center" vertical="top"/>
    </xf>
    <xf numFmtId="0" fontId="1" fillId="2" borderId="24" xfId="0" applyFont="1" applyFill="1" applyBorder="1" applyAlignment="1">
      <alignment horizontal="center" vertical="top"/>
    </xf>
    <xf numFmtId="0" fontId="1" fillId="2" borderId="46" xfId="0" applyFont="1" applyFill="1" applyBorder="1" applyAlignment="1">
      <alignment horizontal="center" vertical="top"/>
    </xf>
    <xf numFmtId="0" fontId="1" fillId="2" borderId="21" xfId="0" applyFont="1" applyFill="1" applyBorder="1" applyAlignment="1">
      <alignment horizontal="center" vertical="top"/>
    </xf>
    <xf numFmtId="0" fontId="1" fillId="2" borderId="0" xfId="0" applyFont="1" applyFill="1" applyAlignment="1">
      <alignment horizontal="center" vertical="top"/>
    </xf>
    <xf numFmtId="0" fontId="1" fillId="2" borderId="47" xfId="0" applyFont="1" applyFill="1" applyBorder="1" applyAlignment="1">
      <alignment horizontal="center" vertical="top"/>
    </xf>
    <xf numFmtId="0" fontId="1" fillId="2" borderId="27" xfId="0" applyFont="1" applyFill="1" applyBorder="1" applyAlignment="1">
      <alignment horizontal="center" vertical="top"/>
    </xf>
    <xf numFmtId="0" fontId="1" fillId="2" borderId="44" xfId="0" applyFont="1" applyFill="1" applyBorder="1" applyAlignment="1">
      <alignment horizontal="center" vertical="top"/>
    </xf>
    <xf numFmtId="0" fontId="1" fillId="2" borderId="48" xfId="0" applyFont="1" applyFill="1" applyBorder="1" applyAlignment="1">
      <alignment horizontal="center" vertical="top"/>
    </xf>
    <xf numFmtId="0" fontId="1" fillId="2" borderId="19"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46" xfId="0" applyFont="1" applyFill="1" applyBorder="1" applyAlignment="1">
      <alignment horizontal="left" vertical="top" wrapText="1"/>
    </xf>
    <xf numFmtId="0" fontId="1" fillId="2" borderId="21" xfId="0" applyFont="1" applyFill="1" applyBorder="1" applyAlignment="1">
      <alignment horizontal="left" vertical="top" wrapText="1"/>
    </xf>
    <xf numFmtId="0" fontId="1" fillId="2" borderId="0" xfId="0" applyFont="1" applyFill="1" applyAlignment="1">
      <alignment horizontal="left" vertical="top" wrapText="1"/>
    </xf>
    <xf numFmtId="0" fontId="1" fillId="2" borderId="47" xfId="0" applyFont="1" applyFill="1" applyBorder="1" applyAlignment="1">
      <alignment horizontal="left" vertical="top" wrapText="1"/>
    </xf>
    <xf numFmtId="0" fontId="1" fillId="2" borderId="27" xfId="0" applyFont="1" applyFill="1" applyBorder="1" applyAlignment="1">
      <alignment horizontal="left" vertical="top" wrapText="1"/>
    </xf>
    <xf numFmtId="0" fontId="1" fillId="2" borderId="44" xfId="0" applyFont="1" applyFill="1" applyBorder="1" applyAlignment="1">
      <alignment horizontal="left" vertical="top" wrapText="1"/>
    </xf>
    <xf numFmtId="0" fontId="1" fillId="2" borderId="48"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80</xdr:row>
      <xdr:rowOff>71437</xdr:rowOff>
    </xdr:from>
    <xdr:to>
      <xdr:col>0</xdr:col>
      <xdr:colOff>2570053</xdr:colOff>
      <xdr:row>80</xdr:row>
      <xdr:rowOff>1189732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697960"/>
          <a:ext cx="2569845" cy="1118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81</xdr:row>
      <xdr:rowOff>11461</xdr:rowOff>
    </xdr:from>
    <xdr:to>
      <xdr:col>1</xdr:col>
      <xdr:colOff>6240</xdr:colOff>
      <xdr:row>86</xdr:row>
      <xdr:rowOff>177256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993745"/>
          <a:ext cx="2526030" cy="1118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81</xdr:row>
      <xdr:rowOff>0</xdr:rowOff>
    </xdr:from>
    <xdr:to>
      <xdr:col>1</xdr:col>
      <xdr:colOff>6240</xdr:colOff>
      <xdr:row>86</xdr:row>
      <xdr:rowOff>165795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982315"/>
          <a:ext cx="2526030" cy="111823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T94"/>
  <sheetViews>
    <sheetView topLeftCell="A37" zoomScale="80" zoomScaleNormal="80" workbookViewId="0">
      <selection activeCell="C64" sqref="C64:D64"/>
    </sheetView>
  </sheetViews>
  <sheetFormatPr defaultColWidth="9.140625" defaultRowHeight="15"/>
  <cols>
    <col min="1" max="1" width="47.140625" style="80" customWidth="1"/>
    <col min="2" max="2" width="21.28515625" style="80" customWidth="1"/>
    <col min="3" max="3" width="12.42578125" style="136" customWidth="1"/>
    <col min="4" max="4" width="9.140625" style="141"/>
    <col min="5" max="5" width="10.42578125" style="141" customWidth="1"/>
    <col min="6" max="6" width="11" style="141" customWidth="1"/>
    <col min="7" max="7" width="11.42578125" style="141" customWidth="1"/>
    <col min="8" max="8" width="9.140625" style="141"/>
    <col min="9" max="9" width="10.7109375" style="141" customWidth="1"/>
    <col min="10" max="10" width="8.85546875" style="141" customWidth="1"/>
    <col min="11" max="11" width="9.42578125" style="141" customWidth="1"/>
    <col min="12" max="12" width="9.140625" style="141"/>
    <col min="13" max="13" width="11.42578125" style="141" customWidth="1"/>
    <col min="14" max="14" width="11.7109375" style="80" customWidth="1"/>
    <col min="15" max="15" width="10.42578125" style="80" customWidth="1"/>
    <col min="16" max="16" width="11" style="80" customWidth="1"/>
    <col min="17" max="17" width="11.42578125" style="80" customWidth="1"/>
    <col min="18" max="18" width="9.85546875" style="80" customWidth="1"/>
    <col min="19" max="16384" width="9.140625" style="80"/>
  </cols>
  <sheetData>
    <row r="1" spans="1:20" ht="21.75">
      <c r="A1" s="172" t="s">
        <v>0</v>
      </c>
      <c r="B1" s="173"/>
      <c r="C1" s="173"/>
      <c r="D1" s="173"/>
      <c r="E1" s="173"/>
      <c r="F1" s="173"/>
      <c r="G1" s="173"/>
      <c r="H1" s="173"/>
      <c r="I1" s="173"/>
      <c r="J1" s="174"/>
      <c r="K1" s="80"/>
      <c r="L1" s="80"/>
      <c r="M1" s="80"/>
    </row>
    <row r="2" spans="1:20" ht="15" customHeight="1">
      <c r="A2" s="175" t="s">
        <v>1</v>
      </c>
      <c r="B2" s="176"/>
      <c r="C2" s="176"/>
      <c r="D2" s="176"/>
      <c r="E2" s="176"/>
      <c r="F2" s="176"/>
      <c r="G2" s="176"/>
      <c r="H2" s="176"/>
      <c r="I2" s="176"/>
      <c r="J2" s="177"/>
      <c r="K2" s="80"/>
      <c r="L2" s="80"/>
      <c r="M2" s="80"/>
    </row>
    <row r="3" spans="1:20" ht="15" customHeight="1">
      <c r="A3" s="81" t="s">
        <v>2</v>
      </c>
      <c r="B3" s="178" t="s">
        <v>3</v>
      </c>
      <c r="C3" s="179"/>
      <c r="D3" s="179"/>
      <c r="E3" s="179"/>
      <c r="F3" s="179"/>
      <c r="G3" s="179"/>
      <c r="H3" s="179"/>
      <c r="I3" s="179"/>
      <c r="J3" s="180"/>
      <c r="K3" s="80"/>
      <c r="L3" s="80"/>
      <c r="M3" s="80"/>
    </row>
    <row r="4" spans="1:20" ht="15" customHeight="1">
      <c r="A4" s="81" t="s">
        <v>4</v>
      </c>
      <c r="B4" s="178" t="s">
        <v>5</v>
      </c>
      <c r="C4" s="179"/>
      <c r="D4" s="179"/>
      <c r="E4" s="179"/>
      <c r="F4" s="179"/>
      <c r="G4" s="179"/>
      <c r="H4" s="179"/>
      <c r="I4" s="179"/>
      <c r="J4" s="180"/>
      <c r="K4" s="80"/>
      <c r="L4" s="80"/>
      <c r="M4" s="80"/>
    </row>
    <row r="5" spans="1:20" ht="15" customHeight="1">
      <c r="A5" s="81" t="s">
        <v>6</v>
      </c>
      <c r="B5" s="178" t="s">
        <v>7</v>
      </c>
      <c r="C5" s="179"/>
      <c r="D5" s="179"/>
      <c r="E5" s="179"/>
      <c r="F5" s="179"/>
      <c r="G5" s="179"/>
      <c r="H5" s="179"/>
      <c r="I5" s="179"/>
      <c r="J5" s="180"/>
      <c r="K5" s="80"/>
      <c r="L5" s="80"/>
      <c r="M5" s="80"/>
    </row>
    <row r="6" spans="1:20" ht="15" customHeight="1">
      <c r="A6" s="81" t="s">
        <v>8</v>
      </c>
      <c r="B6" s="178" t="s">
        <v>9</v>
      </c>
      <c r="C6" s="179"/>
      <c r="D6" s="179"/>
      <c r="E6" s="179"/>
      <c r="F6" s="179"/>
      <c r="G6" s="179"/>
      <c r="H6" s="179"/>
      <c r="I6" s="179"/>
      <c r="J6" s="180"/>
      <c r="K6" s="80"/>
      <c r="L6" s="80"/>
      <c r="M6" s="80"/>
    </row>
    <row r="7" spans="1:20" ht="15" customHeight="1">
      <c r="A7" s="81" t="s">
        <v>10</v>
      </c>
      <c r="B7" s="181" t="s">
        <v>11</v>
      </c>
      <c r="C7" s="182"/>
      <c r="D7" s="182"/>
      <c r="E7" s="182"/>
      <c r="F7" s="182"/>
      <c r="G7" s="182"/>
      <c r="H7" s="182"/>
      <c r="I7" s="182"/>
      <c r="J7" s="183"/>
      <c r="K7" s="80"/>
      <c r="L7" s="80"/>
      <c r="M7" s="80"/>
    </row>
    <row r="8" spans="1:20" ht="15" customHeight="1">
      <c r="A8" s="82" t="s">
        <v>12</v>
      </c>
      <c r="B8" s="184">
        <v>45041</v>
      </c>
      <c r="C8" s="185"/>
      <c r="D8" s="185"/>
      <c r="E8" s="185"/>
      <c r="F8" s="185"/>
      <c r="G8" s="185"/>
      <c r="H8" s="185"/>
      <c r="I8" s="185"/>
      <c r="J8" s="186"/>
      <c r="K8" s="80"/>
      <c r="L8" s="80"/>
      <c r="M8" s="80"/>
    </row>
    <row r="9" spans="1:20" ht="17.25" customHeight="1">
      <c r="B9" s="187" t="s">
        <v>13</v>
      </c>
      <c r="C9" s="188"/>
      <c r="D9" s="188"/>
      <c r="E9" s="188"/>
      <c r="F9" s="188"/>
      <c r="G9" s="188"/>
      <c r="H9" s="188"/>
      <c r="I9" s="188"/>
      <c r="J9" s="188"/>
      <c r="K9" s="188"/>
      <c r="L9" s="188"/>
      <c r="M9" s="189"/>
      <c r="N9" s="190" t="s">
        <v>14</v>
      </c>
      <c r="O9" s="190"/>
      <c r="P9" s="191"/>
      <c r="Q9" s="190" t="s">
        <v>15</v>
      </c>
      <c r="R9" s="191"/>
      <c r="S9" s="190"/>
      <c r="T9" s="112">
        <v>0.25</v>
      </c>
    </row>
    <row r="10" spans="1:20" ht="46.5" customHeight="1">
      <c r="A10" s="124" t="s">
        <v>16</v>
      </c>
      <c r="B10" s="221" t="s">
        <v>17</v>
      </c>
      <c r="C10" s="192" t="s">
        <v>18</v>
      </c>
      <c r="D10" s="193"/>
      <c r="E10" s="193"/>
      <c r="F10" s="193"/>
      <c r="G10" s="193"/>
      <c r="H10" s="193"/>
      <c r="I10" s="193"/>
      <c r="J10" s="193"/>
      <c r="K10" s="193"/>
      <c r="L10" s="193"/>
      <c r="M10" s="194"/>
      <c r="N10" s="195" t="s">
        <v>18</v>
      </c>
      <c r="O10" s="196"/>
      <c r="P10" s="196"/>
      <c r="Q10" s="196"/>
      <c r="R10" s="196"/>
      <c r="S10" s="196"/>
      <c r="T10" s="197"/>
    </row>
    <row r="11" spans="1:20" ht="40.5" customHeight="1">
      <c r="A11" s="126"/>
      <c r="B11" s="222"/>
      <c r="C11" s="142">
        <v>12.8</v>
      </c>
      <c r="D11" s="143">
        <f t="shared" ref="D11:J11" si="0">E11-3</f>
        <v>14</v>
      </c>
      <c r="E11" s="143">
        <f t="shared" si="0"/>
        <v>17</v>
      </c>
      <c r="F11" s="143">
        <f t="shared" si="0"/>
        <v>20</v>
      </c>
      <c r="G11" s="143">
        <f t="shared" si="0"/>
        <v>23</v>
      </c>
      <c r="H11" s="143">
        <f t="shared" si="0"/>
        <v>26</v>
      </c>
      <c r="I11" s="143">
        <f t="shared" si="0"/>
        <v>29</v>
      </c>
      <c r="J11" s="143">
        <f t="shared" si="0"/>
        <v>32</v>
      </c>
      <c r="K11" s="143">
        <v>35</v>
      </c>
      <c r="L11" s="143">
        <f>K11+3</f>
        <v>38</v>
      </c>
      <c r="M11" s="152">
        <v>40.6</v>
      </c>
      <c r="N11" s="153">
        <v>25</v>
      </c>
      <c r="O11" s="154">
        <v>27</v>
      </c>
      <c r="P11" s="155">
        <v>29</v>
      </c>
      <c r="Q11" s="165">
        <v>17</v>
      </c>
      <c r="R11" s="154">
        <v>19</v>
      </c>
      <c r="S11" s="155">
        <v>21</v>
      </c>
      <c r="T11" s="166">
        <v>13</v>
      </c>
    </row>
    <row r="12" spans="1:20">
      <c r="A12" s="85" t="s">
        <v>19</v>
      </c>
      <c r="B12" s="223">
        <v>5</v>
      </c>
      <c r="C12" s="106">
        <v>8.4749999999999996</v>
      </c>
      <c r="D12" s="97">
        <v>8.359</v>
      </c>
      <c r="E12" s="97">
        <v>8.0679999999999996</v>
      </c>
      <c r="F12" s="97">
        <v>7.7770000000000001</v>
      </c>
      <c r="G12" s="97">
        <v>7.4859999999999998</v>
      </c>
      <c r="H12" s="97">
        <v>7.1950000000000003</v>
      </c>
      <c r="I12" s="97">
        <v>6.9039999999999999</v>
      </c>
      <c r="J12" s="97">
        <v>6.6130000000000004</v>
      </c>
      <c r="K12" s="97">
        <v>6.3220000000000001</v>
      </c>
      <c r="L12" s="97">
        <v>6.0309999999999997</v>
      </c>
      <c r="M12" s="98">
        <v>5.7789999999999999</v>
      </c>
      <c r="N12" s="156">
        <v>4.9597499999999997</v>
      </c>
      <c r="O12" s="97">
        <v>4.7415000000000003</v>
      </c>
      <c r="P12" s="97">
        <v>4.52325</v>
      </c>
      <c r="Q12" s="97">
        <v>3.3065000000000002</v>
      </c>
      <c r="R12" s="97">
        <v>3.161</v>
      </c>
      <c r="S12" s="97">
        <v>3.0154999999999998</v>
      </c>
      <c r="T12" s="167">
        <v>1.5805</v>
      </c>
    </row>
    <row r="13" spans="1:20">
      <c r="A13" s="144" t="s">
        <v>20</v>
      </c>
      <c r="B13" s="224"/>
      <c r="C13" s="92">
        <v>1.524</v>
      </c>
      <c r="D13" s="88">
        <v>1.57</v>
      </c>
      <c r="E13" s="88">
        <v>1.6839999999999999</v>
      </c>
      <c r="F13" s="88">
        <v>1.798</v>
      </c>
      <c r="G13" s="88">
        <v>1.9119999999999999</v>
      </c>
      <c r="H13" s="88">
        <v>2.0259999999999998</v>
      </c>
      <c r="I13" s="88">
        <v>2.141</v>
      </c>
      <c r="J13" s="88">
        <v>2.2549999999999999</v>
      </c>
      <c r="K13" s="88">
        <v>2.3690000000000002</v>
      </c>
      <c r="L13" s="88">
        <v>2.4830000000000001</v>
      </c>
      <c r="M13" s="157">
        <v>2.5819999999999999</v>
      </c>
      <c r="N13" s="158">
        <v>1.09390163211292</v>
      </c>
      <c r="O13" s="88">
        <v>1.1477850399419001</v>
      </c>
      <c r="P13" s="88">
        <v>1.2159274193548399</v>
      </c>
      <c r="Q13" s="114">
        <v>0.45362875565921301</v>
      </c>
      <c r="R13" s="114">
        <v>0.47807017543859598</v>
      </c>
      <c r="S13" s="114">
        <v>0.55636531365313602</v>
      </c>
      <c r="T13" s="168">
        <v>0.18663709127112799</v>
      </c>
    </row>
    <row r="14" spans="1:20">
      <c r="A14" s="87" t="s">
        <v>21</v>
      </c>
      <c r="B14" s="224"/>
      <c r="C14" s="89">
        <v>41</v>
      </c>
      <c r="D14" s="89">
        <v>41</v>
      </c>
      <c r="E14" s="89">
        <v>62</v>
      </c>
      <c r="F14" s="89">
        <v>90</v>
      </c>
      <c r="G14" s="90">
        <v>126</v>
      </c>
      <c r="H14" s="90">
        <v>125</v>
      </c>
      <c r="I14" s="90">
        <v>124</v>
      </c>
      <c r="J14" s="90">
        <v>122</v>
      </c>
      <c r="K14" s="90">
        <v>121</v>
      </c>
      <c r="L14" s="90">
        <v>120</v>
      </c>
      <c r="M14" s="90">
        <v>119</v>
      </c>
      <c r="N14" s="90">
        <v>120</v>
      </c>
      <c r="O14" s="90">
        <v>119</v>
      </c>
      <c r="P14" s="90">
        <v>118</v>
      </c>
      <c r="Q14" s="90">
        <v>120</v>
      </c>
      <c r="R14" s="90">
        <v>119</v>
      </c>
      <c r="S14" s="90">
        <v>118</v>
      </c>
      <c r="T14" s="89">
        <v>91</v>
      </c>
    </row>
    <row r="15" spans="1:20">
      <c r="A15" s="91" t="s">
        <v>22</v>
      </c>
      <c r="B15" s="224"/>
      <c r="C15" s="92">
        <f t="shared" ref="C15:M15" si="1">ROUND(C12/C13,3)</f>
        <v>5.5609999999999999</v>
      </c>
      <c r="D15" s="92">
        <f t="shared" si="1"/>
        <v>5.3239999999999998</v>
      </c>
      <c r="E15" s="92">
        <f t="shared" si="1"/>
        <v>4.7910000000000004</v>
      </c>
      <c r="F15" s="92">
        <f t="shared" si="1"/>
        <v>4.3250000000000002</v>
      </c>
      <c r="G15" s="92">
        <f t="shared" si="1"/>
        <v>3.915</v>
      </c>
      <c r="H15" s="92">
        <f t="shared" si="1"/>
        <v>3.5510000000000002</v>
      </c>
      <c r="I15" s="92">
        <f t="shared" si="1"/>
        <v>3.2250000000000001</v>
      </c>
      <c r="J15" s="92">
        <f t="shared" si="1"/>
        <v>2.9329999999999998</v>
      </c>
      <c r="K15" s="92">
        <f t="shared" si="1"/>
        <v>2.669</v>
      </c>
      <c r="L15" s="92">
        <f t="shared" si="1"/>
        <v>2.4289999999999998</v>
      </c>
      <c r="M15" s="92">
        <f t="shared" si="1"/>
        <v>2.238</v>
      </c>
      <c r="N15" s="92">
        <v>4.5339999999999998</v>
      </c>
      <c r="O15" s="92">
        <v>4.1310000000000002</v>
      </c>
      <c r="P15" s="92">
        <v>3.72</v>
      </c>
      <c r="Q15" s="92">
        <v>7.2889999999999997</v>
      </c>
      <c r="R15" s="92">
        <v>6.6120000000000001</v>
      </c>
      <c r="S15" s="92">
        <v>5.42</v>
      </c>
      <c r="T15" s="92">
        <v>8.46830600089028</v>
      </c>
    </row>
    <row r="16" spans="1:20">
      <c r="A16" s="91" t="s">
        <v>23</v>
      </c>
      <c r="B16" s="224"/>
      <c r="C16" s="90">
        <v>15.27</v>
      </c>
      <c r="D16" s="93">
        <v>14.92</v>
      </c>
      <c r="E16" s="93">
        <v>14.03</v>
      </c>
      <c r="F16" s="93">
        <v>13.14</v>
      </c>
      <c r="G16" s="93">
        <v>12.25</v>
      </c>
      <c r="H16" s="93">
        <v>11.37</v>
      </c>
      <c r="I16" s="93">
        <v>10.48</v>
      </c>
      <c r="J16" s="16">
        <v>9.59</v>
      </c>
      <c r="K16" s="16">
        <v>8.7100000000000009</v>
      </c>
      <c r="L16" s="16">
        <v>7.82</v>
      </c>
      <c r="M16" s="159">
        <v>7.05</v>
      </c>
      <c r="N16" s="16">
        <v>8.7100000000000009</v>
      </c>
      <c r="O16" s="16">
        <v>8.7100000000000009</v>
      </c>
      <c r="P16" s="16">
        <v>8.7100000000000009</v>
      </c>
      <c r="Q16" s="16">
        <v>8.7100000000000009</v>
      </c>
      <c r="R16" s="16">
        <v>8.7100000000000009</v>
      </c>
      <c r="S16" s="16">
        <v>8.7100000000000009</v>
      </c>
      <c r="T16" s="16">
        <v>8.7100000000000009</v>
      </c>
    </row>
    <row r="17" spans="1:20">
      <c r="A17" s="91" t="s">
        <v>24</v>
      </c>
      <c r="B17" s="224"/>
      <c r="C17" s="89">
        <v>10</v>
      </c>
      <c r="D17" s="89">
        <v>10</v>
      </c>
      <c r="E17" s="89">
        <v>10</v>
      </c>
      <c r="F17" s="89">
        <v>10</v>
      </c>
      <c r="G17" s="89">
        <v>10</v>
      </c>
      <c r="H17" s="89">
        <v>10</v>
      </c>
      <c r="I17" s="89">
        <v>10</v>
      </c>
      <c r="J17" s="89">
        <v>10</v>
      </c>
      <c r="K17" s="89">
        <v>10</v>
      </c>
      <c r="L17" s="89">
        <v>10</v>
      </c>
      <c r="M17" s="89">
        <v>10</v>
      </c>
      <c r="N17" s="16">
        <v>8.9096235504891901</v>
      </c>
      <c r="O17" s="16">
        <v>8.7375835605916592</v>
      </c>
      <c r="P17" s="16">
        <v>8.5655435706941301</v>
      </c>
      <c r="Q17" s="16">
        <v>7.6064157003261199</v>
      </c>
      <c r="R17" s="16">
        <v>7.4917223737277698</v>
      </c>
      <c r="S17" s="16">
        <v>7.3770290471294198</v>
      </c>
      <c r="T17" s="16">
        <v>6.2458611868638902</v>
      </c>
    </row>
    <row r="18" spans="1:20" ht="17.25">
      <c r="A18" s="91" t="s">
        <v>25</v>
      </c>
      <c r="B18" s="225"/>
      <c r="C18" s="145">
        <v>0.41699999999999998</v>
      </c>
      <c r="D18" s="94">
        <v>0.4</v>
      </c>
      <c r="E18" s="94">
        <v>0.38600000000000001</v>
      </c>
      <c r="F18" s="94">
        <v>0.372</v>
      </c>
      <c r="G18" s="94">
        <v>0.35899999999999999</v>
      </c>
      <c r="H18" s="94">
        <v>0.34499999999999997</v>
      </c>
      <c r="I18" s="94">
        <v>0.33100000000000002</v>
      </c>
      <c r="J18" s="94">
        <v>0.317</v>
      </c>
      <c r="K18" s="94">
        <v>0.30299999999999999</v>
      </c>
      <c r="L18" s="94">
        <v>0.28899999999999998</v>
      </c>
      <c r="M18" s="160">
        <v>0.28100000000000003</v>
      </c>
      <c r="N18" s="94">
        <v>0.30299999999999999</v>
      </c>
      <c r="O18" s="94">
        <v>0.30299999999999999</v>
      </c>
      <c r="P18" s="94">
        <v>0.30299999999999999</v>
      </c>
      <c r="Q18" s="94">
        <v>0.30299999999999999</v>
      </c>
      <c r="R18" s="94">
        <v>0.30299999999999999</v>
      </c>
      <c r="S18" s="94">
        <v>0.30299999999999999</v>
      </c>
      <c r="T18" s="94">
        <v>0.30299999999999999</v>
      </c>
    </row>
    <row r="19" spans="1:20">
      <c r="A19" s="127" t="s">
        <v>26</v>
      </c>
      <c r="B19" s="223">
        <v>7</v>
      </c>
      <c r="C19" s="106">
        <v>9.0399999999999991</v>
      </c>
      <c r="D19" s="97">
        <v>8.9369999999999994</v>
      </c>
      <c r="E19" s="97">
        <v>8.6780000000000008</v>
      </c>
      <c r="F19" s="97">
        <v>8.42</v>
      </c>
      <c r="G19" s="97">
        <v>8.1620000000000008</v>
      </c>
      <c r="H19" s="97">
        <v>8.0350000000000001</v>
      </c>
      <c r="I19" s="97">
        <v>7.9080000000000004</v>
      </c>
      <c r="J19" s="97">
        <v>7.7809999999999997</v>
      </c>
      <c r="K19" s="97">
        <v>7.6539999999999999</v>
      </c>
      <c r="L19" s="97">
        <v>6.9379999999999997</v>
      </c>
      <c r="M19" s="98">
        <v>6.3170000000000002</v>
      </c>
      <c r="N19" s="156">
        <v>5.83575</v>
      </c>
      <c r="O19" s="97">
        <v>5.7404999999999999</v>
      </c>
      <c r="P19" s="97">
        <v>5.2035</v>
      </c>
      <c r="Q19" s="106">
        <v>3.8904999999999998</v>
      </c>
      <c r="R19" s="97">
        <v>3.827</v>
      </c>
      <c r="S19" s="106">
        <v>3.4689999999999999</v>
      </c>
      <c r="T19" s="167">
        <v>1.9135</v>
      </c>
    </row>
    <row r="20" spans="1:20">
      <c r="A20" s="144" t="s">
        <v>20</v>
      </c>
      <c r="B20" s="224"/>
      <c r="C20" s="92">
        <v>1.5389999999999999</v>
      </c>
      <c r="D20" s="88">
        <v>1.5740000000000001</v>
      </c>
      <c r="E20" s="88">
        <v>1.661</v>
      </c>
      <c r="F20" s="88">
        <v>1.748</v>
      </c>
      <c r="G20" s="88">
        <v>1.835</v>
      </c>
      <c r="H20" s="88">
        <v>1.9670000000000001</v>
      </c>
      <c r="I20" s="88">
        <v>2.1</v>
      </c>
      <c r="J20" s="88">
        <v>2.2320000000000002</v>
      </c>
      <c r="K20" s="88">
        <v>2.3639999999999999</v>
      </c>
      <c r="L20" s="88">
        <v>2.5</v>
      </c>
      <c r="M20" s="157">
        <v>2.617</v>
      </c>
      <c r="N20" s="161">
        <v>1.17183734939759</v>
      </c>
      <c r="O20" s="88">
        <v>1.1501703065517901</v>
      </c>
      <c r="P20" s="92">
        <v>1.2617604267701299</v>
      </c>
      <c r="Q20" s="115">
        <v>0.44513729977116701</v>
      </c>
      <c r="R20" s="114">
        <v>0.47217766810610701</v>
      </c>
      <c r="S20" s="115">
        <v>0.545526026104733</v>
      </c>
      <c r="T20" s="168">
        <v>0.188005541969225</v>
      </c>
    </row>
    <row r="21" spans="1:20">
      <c r="A21" s="87" t="s">
        <v>21</v>
      </c>
      <c r="B21" s="224"/>
      <c r="C21" s="89">
        <v>41</v>
      </c>
      <c r="D21" s="89">
        <v>41</v>
      </c>
      <c r="E21" s="89">
        <v>62</v>
      </c>
      <c r="F21" s="89">
        <v>90</v>
      </c>
      <c r="G21" s="90">
        <v>126</v>
      </c>
      <c r="H21" s="90">
        <v>125</v>
      </c>
      <c r="I21" s="90">
        <v>124</v>
      </c>
      <c r="J21" s="90">
        <v>122</v>
      </c>
      <c r="K21" s="90">
        <v>121</v>
      </c>
      <c r="L21" s="90">
        <v>120</v>
      </c>
      <c r="M21" s="90">
        <v>119</v>
      </c>
      <c r="N21" s="90">
        <v>120</v>
      </c>
      <c r="O21" s="90">
        <v>119</v>
      </c>
      <c r="P21" s="90">
        <v>118</v>
      </c>
      <c r="Q21" s="90">
        <v>120</v>
      </c>
      <c r="R21" s="90">
        <v>119</v>
      </c>
      <c r="S21" s="90">
        <v>118</v>
      </c>
      <c r="T21" s="89">
        <v>91</v>
      </c>
    </row>
    <row r="22" spans="1:20">
      <c r="A22" s="128" t="s">
        <v>27</v>
      </c>
      <c r="B22" s="224"/>
      <c r="C22" s="92">
        <f t="shared" ref="C22:M22" si="2">ROUND(C19/C20,3)</f>
        <v>5.8739999999999997</v>
      </c>
      <c r="D22" s="92">
        <f t="shared" si="2"/>
        <v>5.6779999999999999</v>
      </c>
      <c r="E22" s="92">
        <f t="shared" si="2"/>
        <v>5.2249999999999996</v>
      </c>
      <c r="F22" s="92">
        <f t="shared" si="2"/>
        <v>4.8170000000000002</v>
      </c>
      <c r="G22" s="92">
        <f t="shared" si="2"/>
        <v>4.4480000000000004</v>
      </c>
      <c r="H22" s="92">
        <f t="shared" si="2"/>
        <v>4.085</v>
      </c>
      <c r="I22" s="92">
        <f t="shared" si="2"/>
        <v>3.766</v>
      </c>
      <c r="J22" s="92">
        <f t="shared" si="2"/>
        <v>3.4860000000000002</v>
      </c>
      <c r="K22" s="92">
        <f t="shared" si="2"/>
        <v>3.238</v>
      </c>
      <c r="L22" s="92">
        <f t="shared" si="2"/>
        <v>2.7749999999999999</v>
      </c>
      <c r="M22" s="92">
        <f t="shared" si="2"/>
        <v>2.4140000000000001</v>
      </c>
      <c r="N22" s="92">
        <v>4.9800000000000004</v>
      </c>
      <c r="O22" s="92">
        <v>4.9909999999999997</v>
      </c>
      <c r="P22" s="92">
        <v>4.1239999999999997</v>
      </c>
      <c r="Q22" s="92">
        <v>8.74</v>
      </c>
      <c r="R22" s="92">
        <v>8.1050000000000004</v>
      </c>
      <c r="S22" s="92">
        <v>6.359</v>
      </c>
      <c r="T22" s="89">
        <v>10.1778914597806</v>
      </c>
    </row>
    <row r="23" spans="1:20">
      <c r="A23" s="128" t="s">
        <v>23</v>
      </c>
      <c r="B23" s="224"/>
      <c r="C23" s="90">
        <v>16.77</v>
      </c>
      <c r="D23" s="93">
        <v>16.309999999999999</v>
      </c>
      <c r="E23" s="93">
        <v>15.16</v>
      </c>
      <c r="F23" s="93">
        <v>14</v>
      </c>
      <c r="G23" s="93">
        <v>12.85</v>
      </c>
      <c r="H23" s="93">
        <v>11.96</v>
      </c>
      <c r="I23" s="93">
        <v>11.07</v>
      </c>
      <c r="J23" s="93">
        <v>10.18</v>
      </c>
      <c r="K23" s="16">
        <v>9.2899999999999991</v>
      </c>
      <c r="L23" s="16">
        <v>8.56</v>
      </c>
      <c r="M23" s="159">
        <v>7.92</v>
      </c>
      <c r="N23" s="16">
        <v>9.2899999999999991</v>
      </c>
      <c r="O23" s="16">
        <v>9.2899999999999991</v>
      </c>
      <c r="P23" s="16">
        <v>9.2899999999999991</v>
      </c>
      <c r="Q23" s="16">
        <v>9.2899999999999991</v>
      </c>
      <c r="R23" s="16">
        <v>9.2899999999999991</v>
      </c>
      <c r="S23" s="16">
        <v>9.2899999999999991</v>
      </c>
      <c r="T23" s="16">
        <v>9.2899999999999991</v>
      </c>
    </row>
    <row r="24" spans="1:20">
      <c r="A24" s="91" t="s">
        <v>24</v>
      </c>
      <c r="B24" s="224"/>
      <c r="C24" s="89">
        <v>12</v>
      </c>
      <c r="D24" s="89">
        <v>12</v>
      </c>
      <c r="E24" s="89">
        <v>12</v>
      </c>
      <c r="F24" s="89">
        <v>12</v>
      </c>
      <c r="G24" s="89">
        <v>12</v>
      </c>
      <c r="H24" s="89">
        <v>12</v>
      </c>
      <c r="I24" s="89">
        <v>12</v>
      </c>
      <c r="J24" s="89">
        <v>12</v>
      </c>
      <c r="K24" s="89">
        <v>12</v>
      </c>
      <c r="L24" s="89">
        <v>12</v>
      </c>
      <c r="M24" s="89">
        <v>12</v>
      </c>
      <c r="N24" s="16">
        <v>10.7773575643466</v>
      </c>
      <c r="O24" s="16">
        <v>10.715704253631801</v>
      </c>
      <c r="P24" s="16">
        <v>10.368115509759299</v>
      </c>
      <c r="Q24" s="16">
        <v>9.5182383762310891</v>
      </c>
      <c r="R24" s="16">
        <v>9.4771361690878795</v>
      </c>
      <c r="S24" s="16">
        <v>9.2454103398395198</v>
      </c>
      <c r="T24" s="16">
        <v>8.2385680845439406</v>
      </c>
    </row>
    <row r="25" spans="1:20">
      <c r="A25" s="128" t="s">
        <v>28</v>
      </c>
      <c r="B25" s="225"/>
      <c r="C25" s="115">
        <v>0.442</v>
      </c>
      <c r="D25" s="94">
        <v>0.42799999999999999</v>
      </c>
      <c r="E25" s="94">
        <v>0.41599999999999998</v>
      </c>
      <c r="F25" s="94">
        <v>0.40300000000000002</v>
      </c>
      <c r="G25" s="94">
        <v>0.38300000000000001</v>
      </c>
      <c r="H25" s="94">
        <v>0.38500000000000001</v>
      </c>
      <c r="I25" s="94">
        <v>0.379</v>
      </c>
      <c r="J25" s="94">
        <v>0.373</v>
      </c>
      <c r="K25" s="94">
        <v>0.36899999999999999</v>
      </c>
      <c r="L25" s="94">
        <v>0.33200000000000002</v>
      </c>
      <c r="M25" s="160">
        <v>0.308</v>
      </c>
      <c r="N25" s="94">
        <v>0.36899999999999999</v>
      </c>
      <c r="O25" s="94">
        <v>0.36899999999999999</v>
      </c>
      <c r="P25" s="94">
        <v>0.36899999999999999</v>
      </c>
      <c r="Q25" s="94">
        <v>0.36899999999999999</v>
      </c>
      <c r="R25" s="94">
        <v>0.36899999999999999</v>
      </c>
      <c r="S25" s="94">
        <v>0.36899999999999999</v>
      </c>
      <c r="T25" s="94">
        <v>0.36899999999999999</v>
      </c>
    </row>
    <row r="26" spans="1:20">
      <c r="A26" s="127" t="s">
        <v>26</v>
      </c>
      <c r="B26" s="223">
        <v>9</v>
      </c>
      <c r="C26" s="106">
        <v>9.3960000000000008</v>
      </c>
      <c r="D26" s="97">
        <v>9.32</v>
      </c>
      <c r="E26" s="97">
        <v>9.1289999999999996</v>
      </c>
      <c r="F26" s="97">
        <v>8.9380000000000006</v>
      </c>
      <c r="G26" s="97">
        <v>8.7469999999999999</v>
      </c>
      <c r="H26" s="97">
        <v>8.57</v>
      </c>
      <c r="I26" s="97">
        <v>8.3930000000000007</v>
      </c>
      <c r="J26" s="97">
        <v>8.2149999999999999</v>
      </c>
      <c r="K26" s="97">
        <v>8.0380000000000003</v>
      </c>
      <c r="L26" s="97">
        <v>7.4770000000000003</v>
      </c>
      <c r="M26" s="98">
        <v>6.7839999999999998</v>
      </c>
      <c r="N26" s="156">
        <v>6.1612499999999999</v>
      </c>
      <c r="O26" s="97">
        <v>6.0285000000000002</v>
      </c>
      <c r="P26" s="97">
        <v>5.6077500000000002</v>
      </c>
      <c r="Q26" s="106">
        <v>4.1074999999999999</v>
      </c>
      <c r="R26" s="106">
        <v>4.0190000000000001</v>
      </c>
      <c r="S26" s="106">
        <v>3.7385000000000002</v>
      </c>
      <c r="T26" s="169">
        <v>2.0095000000000001</v>
      </c>
    </row>
    <row r="27" spans="1:20">
      <c r="A27" s="144" t="s">
        <v>20</v>
      </c>
      <c r="B27" s="224"/>
      <c r="C27" s="92">
        <v>1.5469999999999999</v>
      </c>
      <c r="D27" s="88">
        <v>1.583</v>
      </c>
      <c r="E27" s="88">
        <v>1.6719999999999999</v>
      </c>
      <c r="F27" s="88">
        <v>1.762</v>
      </c>
      <c r="G27" s="88">
        <v>1.851</v>
      </c>
      <c r="H27" s="88">
        <v>1.9870000000000001</v>
      </c>
      <c r="I27" s="88">
        <v>2.1230000000000002</v>
      </c>
      <c r="J27" s="88">
        <v>2.258</v>
      </c>
      <c r="K27" s="88">
        <v>2.3940000000000001</v>
      </c>
      <c r="L27" s="88">
        <v>2.39</v>
      </c>
      <c r="M27" s="157">
        <v>2.6579999999999999</v>
      </c>
      <c r="N27" s="161">
        <v>1.1361331366402401</v>
      </c>
      <c r="O27" s="92">
        <v>1.2139548932742601</v>
      </c>
      <c r="P27" s="92">
        <v>1.23982975900951</v>
      </c>
      <c r="Q27" s="115">
        <v>0.40281455329999</v>
      </c>
      <c r="R27" s="115">
        <v>0.4450226995903</v>
      </c>
      <c r="S27" s="115">
        <v>0.51289614487584001</v>
      </c>
      <c r="T27" s="170">
        <v>0.168387358911262</v>
      </c>
    </row>
    <row r="28" spans="1:20">
      <c r="A28" s="87" t="s">
        <v>21</v>
      </c>
      <c r="B28" s="224"/>
      <c r="C28" s="89">
        <v>41</v>
      </c>
      <c r="D28" s="89">
        <v>41</v>
      </c>
      <c r="E28" s="89">
        <v>62</v>
      </c>
      <c r="F28" s="89">
        <v>90</v>
      </c>
      <c r="G28" s="90">
        <v>126</v>
      </c>
      <c r="H28" s="90">
        <v>125</v>
      </c>
      <c r="I28" s="90">
        <v>124</v>
      </c>
      <c r="J28" s="90">
        <v>122</v>
      </c>
      <c r="K28" s="90">
        <v>121</v>
      </c>
      <c r="L28" s="90">
        <v>120</v>
      </c>
      <c r="M28" s="90">
        <v>119</v>
      </c>
      <c r="N28" s="90">
        <v>120</v>
      </c>
      <c r="O28" s="90">
        <v>119</v>
      </c>
      <c r="P28" s="90">
        <v>118</v>
      </c>
      <c r="Q28" s="90">
        <v>120</v>
      </c>
      <c r="R28" s="90">
        <v>119</v>
      </c>
      <c r="S28" s="90">
        <v>118</v>
      </c>
      <c r="T28" s="89">
        <v>91</v>
      </c>
    </row>
    <row r="29" spans="1:20">
      <c r="A29" s="128" t="s">
        <v>27</v>
      </c>
      <c r="B29" s="224"/>
      <c r="C29" s="92">
        <f t="shared" ref="C29:M29" si="3">ROUND(C26/C27,3)</f>
        <v>6.0739999999999998</v>
      </c>
      <c r="D29" s="92">
        <f t="shared" si="3"/>
        <v>5.8879999999999999</v>
      </c>
      <c r="E29" s="92">
        <f t="shared" si="3"/>
        <v>5.46</v>
      </c>
      <c r="F29" s="92">
        <f t="shared" si="3"/>
        <v>5.0730000000000004</v>
      </c>
      <c r="G29" s="92">
        <f t="shared" si="3"/>
        <v>4.726</v>
      </c>
      <c r="H29" s="92">
        <f t="shared" si="3"/>
        <v>4.3129999999999997</v>
      </c>
      <c r="I29" s="92">
        <f t="shared" si="3"/>
        <v>3.9529999999999998</v>
      </c>
      <c r="J29" s="92">
        <f t="shared" si="3"/>
        <v>3.6379999999999999</v>
      </c>
      <c r="K29" s="92">
        <f t="shared" si="3"/>
        <v>3.3580000000000001</v>
      </c>
      <c r="L29" s="92">
        <f t="shared" si="3"/>
        <v>3.1280000000000001</v>
      </c>
      <c r="M29" s="92">
        <f t="shared" si="3"/>
        <v>2.552</v>
      </c>
      <c r="N29" s="92">
        <v>5.423</v>
      </c>
      <c r="O29" s="92">
        <v>4.9660000000000002</v>
      </c>
      <c r="P29" s="92">
        <v>4.5229999999999997</v>
      </c>
      <c r="Q29" s="89">
        <v>10.196999999999999</v>
      </c>
      <c r="R29" s="92">
        <v>9.0310000000000006</v>
      </c>
      <c r="S29" s="92">
        <v>7.2889999999999997</v>
      </c>
      <c r="T29" s="89">
        <v>11.9337936825708</v>
      </c>
    </row>
    <row r="30" spans="1:20">
      <c r="A30" s="128" t="s">
        <v>23</v>
      </c>
      <c r="B30" s="224"/>
      <c r="C30" s="90">
        <v>17.809999999999999</v>
      </c>
      <c r="D30" s="93">
        <v>17.43</v>
      </c>
      <c r="E30" s="93">
        <v>16.489999999999998</v>
      </c>
      <c r="F30" s="93">
        <v>15.55</v>
      </c>
      <c r="G30" s="93">
        <v>14.61</v>
      </c>
      <c r="H30" s="93">
        <v>13.73</v>
      </c>
      <c r="I30" s="93">
        <v>12.84</v>
      </c>
      <c r="J30" s="93">
        <v>11.96</v>
      </c>
      <c r="K30" s="93">
        <v>11.1</v>
      </c>
      <c r="L30" s="16">
        <v>9.4</v>
      </c>
      <c r="M30" s="159">
        <v>8.98</v>
      </c>
      <c r="N30" s="93">
        <v>11.1</v>
      </c>
      <c r="O30" s="93">
        <v>11.1</v>
      </c>
      <c r="P30" s="93">
        <v>11.1</v>
      </c>
      <c r="Q30" s="93">
        <v>11.1</v>
      </c>
      <c r="R30" s="93">
        <v>11.1</v>
      </c>
      <c r="S30" s="93">
        <v>11.1</v>
      </c>
      <c r="T30" s="93">
        <v>11.1</v>
      </c>
    </row>
    <row r="31" spans="1:20">
      <c r="A31" s="91" t="s">
        <v>24</v>
      </c>
      <c r="B31" s="224"/>
      <c r="C31" s="89">
        <v>14</v>
      </c>
      <c r="D31" s="89">
        <v>14</v>
      </c>
      <c r="E31" s="89">
        <v>14</v>
      </c>
      <c r="F31" s="89">
        <v>14</v>
      </c>
      <c r="G31" s="89">
        <v>14</v>
      </c>
      <c r="H31" s="89">
        <v>14</v>
      </c>
      <c r="I31" s="89">
        <v>14</v>
      </c>
      <c r="J31" s="89">
        <v>14</v>
      </c>
      <c r="K31" s="89">
        <v>14</v>
      </c>
      <c r="L31" s="89">
        <v>14</v>
      </c>
      <c r="M31" s="89">
        <v>14</v>
      </c>
      <c r="N31" s="16">
        <v>12.8223098197303</v>
      </c>
      <c r="O31" s="16">
        <v>12.739954513815199</v>
      </c>
      <c r="P31" s="16">
        <v>12.478930069643701</v>
      </c>
      <c r="Q31" s="16">
        <v>11.548206546486901</v>
      </c>
      <c r="R31" s="16">
        <v>11.4933030092101</v>
      </c>
      <c r="S31" s="16">
        <v>11.319286713095799</v>
      </c>
      <c r="T31" s="16">
        <v>10.246651504605101</v>
      </c>
    </row>
    <row r="32" spans="1:20">
      <c r="A32" s="128" t="s">
        <v>28</v>
      </c>
      <c r="B32" s="225"/>
      <c r="C32" s="145">
        <v>0.45</v>
      </c>
      <c r="D32" s="94">
        <v>0.44600000000000001</v>
      </c>
      <c r="E32" s="94">
        <v>0.437</v>
      </c>
      <c r="F32" s="94">
        <v>0.42799999999999999</v>
      </c>
      <c r="G32" s="94">
        <v>0.41899999999999998</v>
      </c>
      <c r="H32" s="94">
        <v>0.41</v>
      </c>
      <c r="I32" s="94">
        <v>0.40200000000000002</v>
      </c>
      <c r="J32" s="94">
        <v>0.39300000000000002</v>
      </c>
      <c r="K32" s="94">
        <v>0.38500000000000001</v>
      </c>
      <c r="L32" s="94">
        <v>0.36899999999999999</v>
      </c>
      <c r="M32" s="160">
        <v>0.32500000000000001</v>
      </c>
      <c r="N32" s="94">
        <v>0.38500000000000001</v>
      </c>
      <c r="O32" s="94">
        <v>0.38500000000000001</v>
      </c>
      <c r="P32" s="94">
        <v>0.38500000000000001</v>
      </c>
      <c r="Q32" s="94">
        <v>0.38500000000000001</v>
      </c>
      <c r="R32" s="94">
        <v>0.38500000000000001</v>
      </c>
      <c r="S32" s="94">
        <v>0.38500000000000001</v>
      </c>
      <c r="T32" s="94">
        <v>0.38500000000000001</v>
      </c>
    </row>
    <row r="33" spans="1:20">
      <c r="A33" s="127" t="s">
        <v>26</v>
      </c>
      <c r="B33" s="223">
        <v>11</v>
      </c>
      <c r="C33" s="106">
        <v>9.7530000000000001</v>
      </c>
      <c r="D33" s="97">
        <v>9.7059999999999995</v>
      </c>
      <c r="E33" s="97">
        <v>9.5790000000000006</v>
      </c>
      <c r="F33" s="97">
        <v>9.4529999999999994</v>
      </c>
      <c r="G33" s="97">
        <v>9.3330000000000002</v>
      </c>
      <c r="H33" s="97">
        <v>9.1059999999999999</v>
      </c>
      <c r="I33" s="97">
        <v>8.8780000000000001</v>
      </c>
      <c r="J33" s="97">
        <v>8.6509999999999998</v>
      </c>
      <c r="K33" s="97">
        <v>8.423</v>
      </c>
      <c r="L33" s="97">
        <v>7.7960000000000003</v>
      </c>
      <c r="M33" s="98">
        <v>7.2519999999999998</v>
      </c>
      <c r="N33" s="156">
        <v>6.4882499999999999</v>
      </c>
      <c r="O33" s="97">
        <v>6.3172499999999996</v>
      </c>
      <c r="P33" s="97">
        <v>5.8470000000000004</v>
      </c>
      <c r="Q33" s="106">
        <v>4.3254999999999999</v>
      </c>
      <c r="R33" s="106">
        <v>4.2115</v>
      </c>
      <c r="S33" s="106">
        <v>3.8980000000000001</v>
      </c>
      <c r="T33" s="169">
        <v>2.10575</v>
      </c>
    </row>
    <row r="34" spans="1:20">
      <c r="A34" s="144" t="s">
        <v>20</v>
      </c>
      <c r="B34" s="224"/>
      <c r="C34" s="92">
        <v>1.5549999999999999</v>
      </c>
      <c r="D34" s="88">
        <v>1.591</v>
      </c>
      <c r="E34" s="88">
        <v>1.68</v>
      </c>
      <c r="F34" s="88">
        <v>1.776</v>
      </c>
      <c r="G34" s="88">
        <v>1.8660000000000001</v>
      </c>
      <c r="H34" s="88">
        <v>2.0059999999999998</v>
      </c>
      <c r="I34" s="88">
        <v>2.145</v>
      </c>
      <c r="J34" s="88">
        <v>2.2850000000000001</v>
      </c>
      <c r="K34" s="88">
        <v>2.4239999999999999</v>
      </c>
      <c r="L34" s="88">
        <v>2.5710000000000002</v>
      </c>
      <c r="M34" s="157">
        <v>2.698</v>
      </c>
      <c r="N34" s="161">
        <v>1.1060773951585401</v>
      </c>
      <c r="O34" s="92">
        <v>1.17311977715877</v>
      </c>
      <c r="P34" s="92">
        <v>1.1869671132764901</v>
      </c>
      <c r="Q34" s="115">
        <v>0.37138318880398402</v>
      </c>
      <c r="R34" s="115">
        <v>0.41091813835496099</v>
      </c>
      <c r="S34" s="115">
        <v>0.473288003885381</v>
      </c>
      <c r="T34" s="170">
        <v>0.154114376513519</v>
      </c>
    </row>
    <row r="35" spans="1:20">
      <c r="A35" s="87" t="s">
        <v>21</v>
      </c>
      <c r="B35" s="224"/>
      <c r="C35" s="89">
        <v>41</v>
      </c>
      <c r="D35" s="89">
        <v>41</v>
      </c>
      <c r="E35" s="89">
        <v>62</v>
      </c>
      <c r="F35" s="89">
        <v>90</v>
      </c>
      <c r="G35" s="90">
        <v>126</v>
      </c>
      <c r="H35" s="90">
        <v>125</v>
      </c>
      <c r="I35" s="90">
        <v>124</v>
      </c>
      <c r="J35" s="90">
        <v>122</v>
      </c>
      <c r="K35" s="90">
        <v>121</v>
      </c>
      <c r="L35" s="90">
        <v>120</v>
      </c>
      <c r="M35" s="90">
        <v>119</v>
      </c>
      <c r="N35" s="90">
        <v>120</v>
      </c>
      <c r="O35" s="90">
        <v>119</v>
      </c>
      <c r="P35" s="90">
        <v>118</v>
      </c>
      <c r="Q35" s="90">
        <v>120</v>
      </c>
      <c r="R35" s="90">
        <v>119</v>
      </c>
      <c r="S35" s="90">
        <v>118</v>
      </c>
      <c r="T35" s="89">
        <v>91</v>
      </c>
    </row>
    <row r="36" spans="1:20">
      <c r="A36" s="128" t="s">
        <v>27</v>
      </c>
      <c r="B36" s="224"/>
      <c r="C36" s="92">
        <f t="shared" ref="C36:M36" si="4">ROUND(C33/C34,3)</f>
        <v>6.2720000000000002</v>
      </c>
      <c r="D36" s="92">
        <f t="shared" si="4"/>
        <v>6.101</v>
      </c>
      <c r="E36" s="92">
        <f t="shared" si="4"/>
        <v>5.702</v>
      </c>
      <c r="F36" s="92">
        <f t="shared" si="4"/>
        <v>5.3230000000000004</v>
      </c>
      <c r="G36" s="92">
        <f t="shared" si="4"/>
        <v>5.0019999999999998</v>
      </c>
      <c r="H36" s="92">
        <f t="shared" si="4"/>
        <v>4.5389999999999997</v>
      </c>
      <c r="I36" s="92">
        <f t="shared" si="4"/>
        <v>4.1390000000000002</v>
      </c>
      <c r="J36" s="92">
        <f t="shared" si="4"/>
        <v>3.786</v>
      </c>
      <c r="K36" s="92">
        <f t="shared" si="4"/>
        <v>3.4750000000000001</v>
      </c>
      <c r="L36" s="92">
        <f t="shared" si="4"/>
        <v>3.032</v>
      </c>
      <c r="M36" s="92">
        <f t="shared" si="4"/>
        <v>2.6880000000000002</v>
      </c>
      <c r="N36" s="92">
        <v>5.8659999999999997</v>
      </c>
      <c r="O36" s="92">
        <v>5.3849999999999998</v>
      </c>
      <c r="P36" s="92">
        <v>4.9260000000000002</v>
      </c>
      <c r="Q36" s="89">
        <v>11.647</v>
      </c>
      <c r="R36" s="89">
        <v>10.249000000000001</v>
      </c>
      <c r="S36" s="92">
        <v>8.2360000000000007</v>
      </c>
      <c r="T36" s="89">
        <v>13.663553314348199</v>
      </c>
    </row>
    <row r="37" spans="1:20">
      <c r="A37" s="128" t="s">
        <v>23</v>
      </c>
      <c r="B37" s="224"/>
      <c r="C37" s="90">
        <v>18.850000000000001</v>
      </c>
      <c r="D37" s="93">
        <v>18.559999999999999</v>
      </c>
      <c r="E37" s="93">
        <v>17.829999999999998</v>
      </c>
      <c r="F37" s="93">
        <v>17.100000000000001</v>
      </c>
      <c r="G37" s="93">
        <v>16.37</v>
      </c>
      <c r="H37" s="93">
        <v>15.49</v>
      </c>
      <c r="I37" s="93">
        <v>14.61</v>
      </c>
      <c r="J37" s="93">
        <v>13.72</v>
      </c>
      <c r="K37" s="93">
        <v>12.84</v>
      </c>
      <c r="L37" s="93">
        <v>11.34</v>
      </c>
      <c r="M37" s="162">
        <v>10.039999999999999</v>
      </c>
      <c r="N37" s="93">
        <v>12.84</v>
      </c>
      <c r="O37" s="93">
        <v>12.84</v>
      </c>
      <c r="P37" s="93">
        <v>12.84</v>
      </c>
      <c r="Q37" s="93">
        <v>12.84</v>
      </c>
      <c r="R37" s="93">
        <v>12.84</v>
      </c>
      <c r="S37" s="93">
        <v>12.84</v>
      </c>
      <c r="T37" s="93">
        <v>12.84</v>
      </c>
    </row>
    <row r="38" spans="1:20">
      <c r="A38" s="91" t="s">
        <v>24</v>
      </c>
      <c r="B38" s="224"/>
      <c r="C38" s="89">
        <v>16</v>
      </c>
      <c r="D38" s="89">
        <v>16</v>
      </c>
      <c r="E38" s="89">
        <v>16</v>
      </c>
      <c r="F38" s="89">
        <v>16</v>
      </c>
      <c r="G38" s="89">
        <v>16</v>
      </c>
      <c r="H38" s="89">
        <v>16</v>
      </c>
      <c r="I38" s="89">
        <v>16</v>
      </c>
      <c r="J38" s="89">
        <v>16</v>
      </c>
      <c r="K38" s="89">
        <v>16</v>
      </c>
      <c r="L38" s="89">
        <v>16</v>
      </c>
      <c r="M38" s="89">
        <v>16</v>
      </c>
      <c r="N38" s="16">
        <v>14.8453893022168</v>
      </c>
      <c r="O38" s="16">
        <v>14.744042780322699</v>
      </c>
      <c r="P38" s="16">
        <v>14.4653398451141</v>
      </c>
      <c r="Q38" s="16">
        <v>13.5635928681445</v>
      </c>
      <c r="R38" s="16">
        <v>13.4960285202151</v>
      </c>
      <c r="S38" s="16">
        <v>13.310226563409399</v>
      </c>
      <c r="T38" s="16">
        <v>12.248014260107601</v>
      </c>
    </row>
    <row r="39" spans="1:20">
      <c r="A39" s="128" t="s">
        <v>28</v>
      </c>
      <c r="B39" s="225"/>
      <c r="C39" s="145">
        <v>0.46700000000000003</v>
      </c>
      <c r="D39" s="94">
        <v>0.46500000000000002</v>
      </c>
      <c r="E39" s="94">
        <v>0.45900000000000002</v>
      </c>
      <c r="F39" s="94">
        <v>0.45300000000000001</v>
      </c>
      <c r="G39" s="94">
        <v>0.44700000000000001</v>
      </c>
      <c r="H39" s="94">
        <v>0.436</v>
      </c>
      <c r="I39" s="94">
        <v>0.42499999999999999</v>
      </c>
      <c r="J39" s="94">
        <v>0.41399999999999998</v>
      </c>
      <c r="K39" s="94">
        <v>0.40300000000000002</v>
      </c>
      <c r="L39" s="94">
        <v>0.373</v>
      </c>
      <c r="M39" s="160">
        <v>0.34699999999999998</v>
      </c>
      <c r="N39" s="94">
        <v>0.40300000000000002</v>
      </c>
      <c r="O39" s="94">
        <v>0.40300000000000002</v>
      </c>
      <c r="P39" s="94">
        <v>0.40300000000000002</v>
      </c>
      <c r="Q39" s="94">
        <v>0.40300000000000002</v>
      </c>
      <c r="R39" s="94">
        <v>0.40300000000000002</v>
      </c>
      <c r="S39" s="94">
        <v>0.40300000000000002</v>
      </c>
      <c r="T39" s="94">
        <v>0.40300000000000002</v>
      </c>
    </row>
    <row r="40" spans="1:20">
      <c r="A40" s="127" t="s">
        <v>26</v>
      </c>
      <c r="B40" s="223">
        <v>13</v>
      </c>
      <c r="C40" s="100">
        <v>10.109</v>
      </c>
      <c r="D40" s="86">
        <v>10.09</v>
      </c>
      <c r="E40" s="86">
        <v>10.029999999999999</v>
      </c>
      <c r="F40" s="97">
        <v>9.9700000000000006</v>
      </c>
      <c r="G40" s="97">
        <v>9.9179999999999993</v>
      </c>
      <c r="H40" s="97">
        <v>9.64</v>
      </c>
      <c r="I40" s="97">
        <v>9.3629999999999995</v>
      </c>
      <c r="J40" s="97">
        <v>9.0850000000000009</v>
      </c>
      <c r="K40" s="97">
        <v>8.8070000000000004</v>
      </c>
      <c r="L40" s="97">
        <v>8.2240000000000002</v>
      </c>
      <c r="M40" s="98">
        <v>7.7190000000000003</v>
      </c>
      <c r="N40" s="156">
        <v>6.8137499999999998</v>
      </c>
      <c r="O40" s="97">
        <v>6.6052499999999998</v>
      </c>
      <c r="P40" s="97">
        <v>6.1680000000000001</v>
      </c>
      <c r="Q40" s="106">
        <v>4.5425000000000004</v>
      </c>
      <c r="R40" s="106">
        <v>4.4035000000000002</v>
      </c>
      <c r="S40" s="106">
        <v>4.1120000000000001</v>
      </c>
      <c r="T40" s="169">
        <v>2.2017500000000001</v>
      </c>
    </row>
    <row r="41" spans="1:20">
      <c r="A41" s="144" t="s">
        <v>20</v>
      </c>
      <c r="B41" s="224"/>
      <c r="C41" s="92">
        <v>1.5629999999999999</v>
      </c>
      <c r="D41" s="88">
        <v>1.6</v>
      </c>
      <c r="E41" s="88">
        <v>1.69</v>
      </c>
      <c r="F41" s="88">
        <v>1.79</v>
      </c>
      <c r="G41" s="88">
        <v>1.8819999999999999</v>
      </c>
      <c r="H41" s="88">
        <v>2.0249999999999999</v>
      </c>
      <c r="I41" s="88">
        <v>2.169</v>
      </c>
      <c r="J41" s="88">
        <v>2.3119999999999998</v>
      </c>
      <c r="K41" s="88">
        <v>2.4550000000000001</v>
      </c>
      <c r="L41" s="88">
        <v>2.6070000000000002</v>
      </c>
      <c r="M41" s="157">
        <v>2.7389999999999999</v>
      </c>
      <c r="N41" s="161">
        <v>1.0799603756970899</v>
      </c>
      <c r="O41" s="92">
        <v>1.13804307342922</v>
      </c>
      <c r="P41" s="92">
        <v>1.1579999999999999</v>
      </c>
      <c r="Q41" s="115">
        <v>0.34674791713578001</v>
      </c>
      <c r="R41" s="115">
        <v>0.401338200705606</v>
      </c>
      <c r="S41" s="115">
        <v>0.44840380952380998</v>
      </c>
      <c r="T41" s="170">
        <v>0.16126103850406101</v>
      </c>
    </row>
    <row r="42" spans="1:20">
      <c r="A42" s="87" t="s">
        <v>21</v>
      </c>
      <c r="B42" s="224"/>
      <c r="C42" s="89">
        <v>41</v>
      </c>
      <c r="D42" s="89">
        <v>41</v>
      </c>
      <c r="E42" s="89">
        <v>62</v>
      </c>
      <c r="F42" s="89">
        <v>90</v>
      </c>
      <c r="G42" s="90">
        <v>126</v>
      </c>
      <c r="H42" s="90">
        <v>125</v>
      </c>
      <c r="I42" s="90">
        <v>124</v>
      </c>
      <c r="J42" s="90">
        <v>122</v>
      </c>
      <c r="K42" s="90">
        <v>121</v>
      </c>
      <c r="L42" s="90">
        <v>120</v>
      </c>
      <c r="M42" s="90">
        <v>119</v>
      </c>
      <c r="N42" s="90">
        <v>120</v>
      </c>
      <c r="O42" s="90">
        <v>119</v>
      </c>
      <c r="P42" s="90">
        <v>118</v>
      </c>
      <c r="Q42" s="90">
        <v>120</v>
      </c>
      <c r="R42" s="90">
        <v>119</v>
      </c>
      <c r="S42" s="90">
        <v>118</v>
      </c>
      <c r="T42" s="89">
        <v>91</v>
      </c>
    </row>
    <row r="43" spans="1:20">
      <c r="A43" s="128" t="s">
        <v>27</v>
      </c>
      <c r="B43" s="224"/>
      <c r="C43" s="92">
        <f>C40/C41</f>
        <v>6.467690339091491</v>
      </c>
      <c r="D43" s="92">
        <f t="shared" ref="D43:M43" si="5">D40/D41</f>
        <v>6.3062499999999995</v>
      </c>
      <c r="E43" s="92">
        <f t="shared" si="5"/>
        <v>5.9349112426035502</v>
      </c>
      <c r="F43" s="92">
        <f t="shared" si="5"/>
        <v>5.5698324022346375</v>
      </c>
      <c r="G43" s="92">
        <f t="shared" si="5"/>
        <v>5.2699256110520718</v>
      </c>
      <c r="H43" s="92">
        <f t="shared" si="5"/>
        <v>4.7604938271604942</v>
      </c>
      <c r="I43" s="92">
        <f t="shared" si="5"/>
        <v>4.3167358229598891</v>
      </c>
      <c r="J43" s="92">
        <f t="shared" si="5"/>
        <v>3.9294982698961944</v>
      </c>
      <c r="K43" s="92">
        <f t="shared" si="5"/>
        <v>3.5873727087576377</v>
      </c>
      <c r="L43" s="92">
        <f t="shared" si="5"/>
        <v>3.1545838128116608</v>
      </c>
      <c r="M43" s="92">
        <f t="shared" si="5"/>
        <v>2.8181818181818183</v>
      </c>
      <c r="N43" s="92">
        <v>6.3092592592592602</v>
      </c>
      <c r="O43" s="92">
        <v>5.8040421792618604</v>
      </c>
      <c r="P43" s="92">
        <v>5.3264248704663197</v>
      </c>
      <c r="Q43" s="89">
        <v>13.1002949852507</v>
      </c>
      <c r="R43" s="89">
        <v>10.972043010752699</v>
      </c>
      <c r="S43" s="92">
        <v>9.1703056768558895</v>
      </c>
      <c r="T43" s="89">
        <v>13.653328915803501</v>
      </c>
    </row>
    <row r="44" spans="1:20">
      <c r="A44" s="128" t="s">
        <v>23</v>
      </c>
      <c r="B44" s="224"/>
      <c r="C44" s="90">
        <v>19.89</v>
      </c>
      <c r="D44" s="93">
        <v>19.68</v>
      </c>
      <c r="E44" s="93">
        <v>19.170000000000002</v>
      </c>
      <c r="F44" s="93">
        <v>18.649999999999999</v>
      </c>
      <c r="G44" s="93">
        <v>18.13</v>
      </c>
      <c r="H44" s="93">
        <v>17.25</v>
      </c>
      <c r="I44" s="93">
        <v>16.38</v>
      </c>
      <c r="J44" s="93">
        <v>15.5</v>
      </c>
      <c r="K44" s="93">
        <v>14.62</v>
      </c>
      <c r="L44" s="93">
        <v>12.73</v>
      </c>
      <c r="M44" s="162">
        <v>11.1</v>
      </c>
      <c r="N44" s="93">
        <v>14.62</v>
      </c>
      <c r="O44" s="93">
        <v>14.62</v>
      </c>
      <c r="P44" s="93">
        <v>14.62</v>
      </c>
      <c r="Q44" s="93">
        <v>14.62</v>
      </c>
      <c r="R44" s="93">
        <v>14.62</v>
      </c>
      <c r="S44" s="93">
        <v>14.62</v>
      </c>
      <c r="T44" s="93">
        <v>14.62</v>
      </c>
    </row>
    <row r="45" spans="1:20">
      <c r="A45" s="91" t="s">
        <v>24</v>
      </c>
      <c r="B45" s="224"/>
      <c r="C45" s="89">
        <v>18</v>
      </c>
      <c r="D45" s="89">
        <v>18</v>
      </c>
      <c r="E45" s="89">
        <v>18</v>
      </c>
      <c r="F45" s="89">
        <v>18</v>
      </c>
      <c r="G45" s="89">
        <v>18</v>
      </c>
      <c r="H45" s="89">
        <v>18</v>
      </c>
      <c r="I45" s="89">
        <v>18</v>
      </c>
      <c r="J45" s="89">
        <v>18</v>
      </c>
      <c r="K45" s="89">
        <v>18</v>
      </c>
      <c r="L45" s="89">
        <v>18</v>
      </c>
      <c r="M45" s="89">
        <v>18</v>
      </c>
      <c r="N45" s="16">
        <v>16.856483952951699</v>
      </c>
      <c r="O45" s="16">
        <v>16.7384759684805</v>
      </c>
      <c r="P45" s="16">
        <v>16.490998792413301</v>
      </c>
      <c r="Q45" s="16">
        <v>15.570989301967799</v>
      </c>
      <c r="R45" s="16">
        <v>15.492317312320299</v>
      </c>
      <c r="S45" s="16">
        <v>15.3273325282755</v>
      </c>
      <c r="T45" s="16">
        <v>14.246158656160199</v>
      </c>
    </row>
    <row r="46" spans="1:20">
      <c r="A46" s="128" t="s">
        <v>28</v>
      </c>
      <c r="B46" s="225"/>
      <c r="C46" s="115">
        <v>0.48599999999999999</v>
      </c>
      <c r="D46" s="94">
        <v>0.48299999999999998</v>
      </c>
      <c r="E46" s="94">
        <v>0.48</v>
      </c>
      <c r="F46" s="94">
        <v>0.47699999999999998</v>
      </c>
      <c r="G46" s="94">
        <v>0.46700000000000003</v>
      </c>
      <c r="H46" s="94">
        <v>0.46200000000000002</v>
      </c>
      <c r="I46" s="94">
        <v>0.44800000000000001</v>
      </c>
      <c r="J46" s="94">
        <v>0.435</v>
      </c>
      <c r="K46" s="94">
        <v>0.42199999999999999</v>
      </c>
      <c r="L46" s="94">
        <v>0.39400000000000002</v>
      </c>
      <c r="M46" s="163">
        <v>0.36899999999999999</v>
      </c>
      <c r="N46" s="94">
        <v>0.42199999999999999</v>
      </c>
      <c r="O46" s="94">
        <v>0.42199999999999999</v>
      </c>
      <c r="P46" s="94">
        <v>0.42199999999999999</v>
      </c>
      <c r="Q46" s="94">
        <v>0.42199999999999999</v>
      </c>
      <c r="R46" s="94">
        <v>0.42199999999999999</v>
      </c>
      <c r="S46" s="94">
        <v>0.42199999999999999</v>
      </c>
      <c r="T46" s="94">
        <v>0.42199999999999999</v>
      </c>
    </row>
    <row r="47" spans="1:20">
      <c r="A47" s="127" t="s">
        <v>26</v>
      </c>
      <c r="B47" s="223">
        <v>15</v>
      </c>
      <c r="C47" s="100">
        <v>10.48</v>
      </c>
      <c r="D47" s="86">
        <v>10.45</v>
      </c>
      <c r="E47" s="86">
        <v>10.36</v>
      </c>
      <c r="F47" s="86">
        <v>10.28</v>
      </c>
      <c r="G47" s="86">
        <v>10.199999999999999</v>
      </c>
      <c r="H47" s="97">
        <v>9.9480000000000004</v>
      </c>
      <c r="I47" s="97">
        <v>9.6959999999999997</v>
      </c>
      <c r="J47" s="97">
        <v>9.4440000000000008</v>
      </c>
      <c r="K47" s="97">
        <v>9.1920000000000002</v>
      </c>
      <c r="L47" s="97">
        <v>8.7159999999999993</v>
      </c>
      <c r="M47" s="98">
        <v>8.3040000000000003</v>
      </c>
      <c r="N47" s="156">
        <v>7.0830000000000002</v>
      </c>
      <c r="O47" s="97">
        <v>6.8940000000000001</v>
      </c>
      <c r="P47" s="97">
        <v>6.5369999999999999</v>
      </c>
      <c r="Q47" s="106">
        <v>4.7220000000000004</v>
      </c>
      <c r="R47" s="106">
        <v>4.5960000000000001</v>
      </c>
      <c r="S47" s="106">
        <v>4.3579999999999997</v>
      </c>
      <c r="T47" s="169">
        <v>2.298</v>
      </c>
    </row>
    <row r="48" spans="1:20">
      <c r="A48" s="144" t="s">
        <v>20</v>
      </c>
      <c r="B48" s="224"/>
      <c r="C48" s="92">
        <v>1.59</v>
      </c>
      <c r="D48" s="88">
        <v>1.62</v>
      </c>
      <c r="E48" s="88">
        <v>1.69</v>
      </c>
      <c r="F48" s="88">
        <v>1.77</v>
      </c>
      <c r="G48" s="88">
        <v>1.84</v>
      </c>
      <c r="H48" s="88">
        <v>2.0009999999999999</v>
      </c>
      <c r="I48" s="88">
        <v>2.1629999999999998</v>
      </c>
      <c r="J48" s="88">
        <v>2.3239999999999998</v>
      </c>
      <c r="K48" s="88">
        <v>2.4849999999999999</v>
      </c>
      <c r="L48" s="88">
        <v>2.6360000000000001</v>
      </c>
      <c r="M48" s="157">
        <v>2.7669999999999999</v>
      </c>
      <c r="N48" s="161">
        <v>1.0490225118483401</v>
      </c>
      <c r="O48" s="92">
        <v>1.1080038572806199</v>
      </c>
      <c r="P48" s="92">
        <v>1.1410368301623299</v>
      </c>
      <c r="Q48" s="115">
        <v>0.32487100103199201</v>
      </c>
      <c r="R48" s="115">
        <v>0.36317661003555901</v>
      </c>
      <c r="S48" s="115">
        <v>0.431442431442431</v>
      </c>
      <c r="T48" s="170">
        <v>0.134610377155544</v>
      </c>
    </row>
    <row r="49" spans="1:20">
      <c r="A49" s="87" t="s">
        <v>21</v>
      </c>
      <c r="B49" s="224"/>
      <c r="C49" s="89">
        <v>41</v>
      </c>
      <c r="D49" s="89">
        <v>41</v>
      </c>
      <c r="E49" s="89">
        <v>62</v>
      </c>
      <c r="F49" s="89">
        <v>90</v>
      </c>
      <c r="G49" s="90">
        <v>126</v>
      </c>
      <c r="H49" s="90">
        <v>125</v>
      </c>
      <c r="I49" s="90">
        <v>124</v>
      </c>
      <c r="J49" s="90">
        <v>122</v>
      </c>
      <c r="K49" s="90">
        <v>121</v>
      </c>
      <c r="L49" s="90">
        <v>120</v>
      </c>
      <c r="M49" s="90">
        <v>119</v>
      </c>
      <c r="N49" s="90">
        <v>120</v>
      </c>
      <c r="O49" s="90">
        <v>119</v>
      </c>
      <c r="P49" s="90">
        <v>118</v>
      </c>
      <c r="Q49" s="90">
        <v>120</v>
      </c>
      <c r="R49" s="90">
        <v>119</v>
      </c>
      <c r="S49" s="90">
        <v>118</v>
      </c>
      <c r="T49" s="89">
        <v>91</v>
      </c>
    </row>
    <row r="50" spans="1:20">
      <c r="A50" s="128" t="s">
        <v>27</v>
      </c>
      <c r="B50" s="224"/>
      <c r="C50" s="92">
        <f t="shared" ref="C50:M50" si="6">ROUND(C47/C48,3)</f>
        <v>6.5910000000000002</v>
      </c>
      <c r="D50" s="92">
        <f t="shared" si="6"/>
        <v>6.4509999999999996</v>
      </c>
      <c r="E50" s="92">
        <f t="shared" si="6"/>
        <v>6.13</v>
      </c>
      <c r="F50" s="92">
        <f t="shared" si="6"/>
        <v>5.8079999999999998</v>
      </c>
      <c r="G50" s="92">
        <f t="shared" si="6"/>
        <v>5.5430000000000001</v>
      </c>
      <c r="H50" s="92">
        <f t="shared" si="6"/>
        <v>4.9720000000000004</v>
      </c>
      <c r="I50" s="92">
        <f t="shared" si="6"/>
        <v>4.4829999999999997</v>
      </c>
      <c r="J50" s="92">
        <f t="shared" si="6"/>
        <v>4.0640000000000001</v>
      </c>
      <c r="K50" s="92">
        <f t="shared" si="6"/>
        <v>3.6989999999999998</v>
      </c>
      <c r="L50" s="92">
        <f t="shared" si="6"/>
        <v>3.3069999999999999</v>
      </c>
      <c r="M50" s="92">
        <f t="shared" si="6"/>
        <v>3.0009999999999999</v>
      </c>
      <c r="N50" s="92">
        <v>6.7519999999999998</v>
      </c>
      <c r="O50" s="92">
        <v>6.2220000000000004</v>
      </c>
      <c r="P50" s="92">
        <v>5.7290000000000001</v>
      </c>
      <c r="Q50" s="89">
        <v>14.535</v>
      </c>
      <c r="R50" s="89">
        <v>12.654999999999999</v>
      </c>
      <c r="S50" s="89">
        <v>10.101000000000001</v>
      </c>
      <c r="T50" s="89">
        <v>17.0714921728853</v>
      </c>
    </row>
    <row r="51" spans="1:20">
      <c r="A51" s="128" t="s">
        <v>23</v>
      </c>
      <c r="B51" s="224"/>
      <c r="C51" s="90">
        <v>20.65</v>
      </c>
      <c r="D51" s="93">
        <v>20.52</v>
      </c>
      <c r="E51" s="93">
        <v>20.21</v>
      </c>
      <c r="F51" s="93">
        <v>19.89</v>
      </c>
      <c r="G51" s="93">
        <v>19.579999999999998</v>
      </c>
      <c r="H51" s="93">
        <v>18.79</v>
      </c>
      <c r="I51" s="93">
        <v>17.989999999999998</v>
      </c>
      <c r="J51" s="93">
        <v>17.2</v>
      </c>
      <c r="K51" s="93">
        <v>16.399999999999999</v>
      </c>
      <c r="L51" s="93">
        <v>14.71</v>
      </c>
      <c r="M51" s="162">
        <v>13.25</v>
      </c>
      <c r="N51" s="93">
        <v>16.399999999999999</v>
      </c>
      <c r="O51" s="93">
        <v>16.399999999999999</v>
      </c>
      <c r="P51" s="93">
        <v>16.399999999999999</v>
      </c>
      <c r="Q51" s="93">
        <v>16.399999999999999</v>
      </c>
      <c r="R51" s="93">
        <v>16.399999999999999</v>
      </c>
      <c r="S51" s="93">
        <v>16.399999999999999</v>
      </c>
      <c r="T51" s="93">
        <v>16.399999999999999</v>
      </c>
    </row>
    <row r="52" spans="1:20">
      <c r="A52" s="91" t="s">
        <v>24</v>
      </c>
      <c r="B52" s="224"/>
      <c r="C52" s="89">
        <v>20</v>
      </c>
      <c r="D52" s="89">
        <v>20</v>
      </c>
      <c r="E52" s="89">
        <v>20</v>
      </c>
      <c r="F52" s="89">
        <v>20</v>
      </c>
      <c r="G52" s="89">
        <v>20</v>
      </c>
      <c r="H52" s="89">
        <v>20</v>
      </c>
      <c r="I52" s="89">
        <v>20</v>
      </c>
      <c r="J52" s="89">
        <v>20</v>
      </c>
      <c r="K52" s="89">
        <v>20</v>
      </c>
      <c r="L52" s="89">
        <v>20</v>
      </c>
      <c r="M52" s="89">
        <v>20</v>
      </c>
      <c r="N52" s="16">
        <v>18.8448761041194</v>
      </c>
      <c r="O52" s="16">
        <v>18.742280934886299</v>
      </c>
      <c r="P52" s="16">
        <v>18.548490059668001</v>
      </c>
      <c r="Q52" s="16">
        <v>17.563250736079599</v>
      </c>
      <c r="R52" s="16">
        <v>17.494853956590799</v>
      </c>
      <c r="S52" s="16">
        <v>17.3656600397787</v>
      </c>
      <c r="T52" s="16">
        <v>16.247426978295401</v>
      </c>
    </row>
    <row r="53" spans="1:20">
      <c r="A53" s="128" t="s">
        <v>28</v>
      </c>
      <c r="B53" s="225"/>
      <c r="C53" s="145">
        <v>0.502</v>
      </c>
      <c r="D53" s="94">
        <v>0.5</v>
      </c>
      <c r="E53" s="94">
        <v>0.496</v>
      </c>
      <c r="F53" s="94">
        <v>0.49199999999999999</v>
      </c>
      <c r="G53" s="94">
        <v>0.48899999999999999</v>
      </c>
      <c r="H53" s="94">
        <v>0.47599999999999998</v>
      </c>
      <c r="I53" s="94">
        <v>0.46400000000000002</v>
      </c>
      <c r="J53" s="94">
        <v>0.45200000000000001</v>
      </c>
      <c r="K53" s="94">
        <v>0.44</v>
      </c>
      <c r="L53" s="94">
        <v>0.41699999999999998</v>
      </c>
      <c r="M53" s="160">
        <v>0.39800000000000002</v>
      </c>
      <c r="N53" s="94">
        <v>0.44</v>
      </c>
      <c r="O53" s="94">
        <v>0.44</v>
      </c>
      <c r="P53" s="94">
        <v>0.44</v>
      </c>
      <c r="Q53" s="94">
        <v>0.44</v>
      </c>
      <c r="R53" s="94">
        <v>0.44</v>
      </c>
      <c r="S53" s="94">
        <v>0.44</v>
      </c>
      <c r="T53" s="94">
        <v>0.44</v>
      </c>
    </row>
    <row r="54" spans="1:20">
      <c r="A54" s="127" t="s">
        <v>26</v>
      </c>
      <c r="B54" s="223">
        <v>15.6</v>
      </c>
      <c r="C54" s="100">
        <v>10.586</v>
      </c>
      <c r="D54" s="86">
        <v>10.55</v>
      </c>
      <c r="E54" s="86">
        <v>10.46</v>
      </c>
      <c r="F54" s="86">
        <v>10.38</v>
      </c>
      <c r="G54" s="86">
        <v>10.288</v>
      </c>
      <c r="H54" s="86">
        <v>10.042999999999999</v>
      </c>
      <c r="I54" s="97">
        <v>9.798</v>
      </c>
      <c r="J54" s="97">
        <v>9.5519999999999996</v>
      </c>
      <c r="K54" s="97">
        <v>9.3070000000000004</v>
      </c>
      <c r="L54" s="97">
        <v>8.8629999999999995</v>
      </c>
      <c r="M54" s="98">
        <v>8.4789999999999992</v>
      </c>
      <c r="N54" s="156">
        <v>7.1639999999999997</v>
      </c>
      <c r="O54" s="97">
        <v>6.9802499999999998</v>
      </c>
      <c r="P54" s="97">
        <v>6.6472499999999997</v>
      </c>
      <c r="Q54" s="97">
        <v>4.7759999999999998</v>
      </c>
      <c r="R54" s="97">
        <v>4.6535000000000002</v>
      </c>
      <c r="S54" s="97">
        <v>4.4314999999999998</v>
      </c>
      <c r="T54" s="167">
        <v>2.3267500000000001</v>
      </c>
    </row>
    <row r="55" spans="1:20">
      <c r="A55" s="144" t="s">
        <v>20</v>
      </c>
      <c r="B55" s="224"/>
      <c r="C55" s="92">
        <v>1.5920000000000001</v>
      </c>
      <c r="D55" s="88">
        <v>1.62</v>
      </c>
      <c r="E55" s="88">
        <v>1.69</v>
      </c>
      <c r="F55" s="88">
        <v>1.76</v>
      </c>
      <c r="G55" s="88">
        <v>1.829</v>
      </c>
      <c r="H55" s="88">
        <v>1.9950000000000001</v>
      </c>
      <c r="I55" s="88">
        <v>2.1619999999999999</v>
      </c>
      <c r="J55" s="88">
        <v>2.3279999999999998</v>
      </c>
      <c r="K55" s="88">
        <v>2.4940000000000002</v>
      </c>
      <c r="L55" s="88">
        <v>2.645</v>
      </c>
      <c r="M55" s="157">
        <v>2.7759999999999998</v>
      </c>
      <c r="N55" s="158">
        <v>1.0400696864111501</v>
      </c>
      <c r="O55" s="88">
        <v>1.1001182033096899</v>
      </c>
      <c r="P55" s="88">
        <v>1.1360878482310699</v>
      </c>
      <c r="Q55" s="114">
        <v>0.31880381816968201</v>
      </c>
      <c r="R55" s="114">
        <v>0.35697299785210201</v>
      </c>
      <c r="S55" s="114">
        <v>0.42643379522709801</v>
      </c>
      <c r="T55" s="168">
        <v>0.13251421239140401</v>
      </c>
    </row>
    <row r="56" spans="1:20">
      <c r="A56" s="87" t="s">
        <v>21</v>
      </c>
      <c r="B56" s="224"/>
      <c r="C56" s="89">
        <v>41</v>
      </c>
      <c r="D56" s="89">
        <v>41</v>
      </c>
      <c r="E56" s="89">
        <v>62</v>
      </c>
      <c r="F56" s="89">
        <v>90</v>
      </c>
      <c r="G56" s="90">
        <v>126</v>
      </c>
      <c r="H56" s="90">
        <v>125</v>
      </c>
      <c r="I56" s="90">
        <v>124</v>
      </c>
      <c r="J56" s="90">
        <v>122</v>
      </c>
      <c r="K56" s="90">
        <v>121</v>
      </c>
      <c r="L56" s="90">
        <v>120</v>
      </c>
      <c r="M56" s="90">
        <v>119</v>
      </c>
      <c r="N56" s="90">
        <v>120</v>
      </c>
      <c r="O56" s="90">
        <v>119</v>
      </c>
      <c r="P56" s="90">
        <v>118</v>
      </c>
      <c r="Q56" s="90">
        <v>120</v>
      </c>
      <c r="R56" s="90">
        <v>119</v>
      </c>
      <c r="S56" s="90">
        <v>118</v>
      </c>
      <c r="T56" s="89">
        <v>91</v>
      </c>
    </row>
    <row r="57" spans="1:20">
      <c r="A57" s="128" t="s">
        <v>27</v>
      </c>
      <c r="B57" s="224"/>
      <c r="C57" s="92">
        <f>ROUND(C54/C55,3)</f>
        <v>6.649</v>
      </c>
      <c r="D57" s="92">
        <f t="shared" ref="D57:M57" si="7">ROUND(D54/D55,3)</f>
        <v>6.5119999999999996</v>
      </c>
      <c r="E57" s="92">
        <f t="shared" si="7"/>
        <v>6.1890000000000001</v>
      </c>
      <c r="F57" s="92">
        <f t="shared" si="7"/>
        <v>5.8979999999999997</v>
      </c>
      <c r="G57" s="92">
        <f t="shared" si="7"/>
        <v>5.625</v>
      </c>
      <c r="H57" s="92">
        <f t="shared" si="7"/>
        <v>5.0339999999999998</v>
      </c>
      <c r="I57" s="92">
        <f t="shared" si="7"/>
        <v>4.532</v>
      </c>
      <c r="J57" s="92">
        <f t="shared" si="7"/>
        <v>4.1029999999999998</v>
      </c>
      <c r="K57" s="92">
        <f t="shared" si="7"/>
        <v>3.7320000000000002</v>
      </c>
      <c r="L57" s="92">
        <f t="shared" si="7"/>
        <v>3.351</v>
      </c>
      <c r="M57" s="92">
        <f t="shared" si="7"/>
        <v>3.0539999999999998</v>
      </c>
      <c r="N57" s="92">
        <v>6.8879999999999999</v>
      </c>
      <c r="O57" s="92">
        <v>6.3449999999999998</v>
      </c>
      <c r="P57" s="92">
        <v>5.851</v>
      </c>
      <c r="Q57" s="89">
        <v>14.981</v>
      </c>
      <c r="R57" s="89">
        <v>13.036</v>
      </c>
      <c r="S57" s="89">
        <v>10.391999999999999</v>
      </c>
      <c r="T57" s="89">
        <v>17.558493975933199</v>
      </c>
    </row>
    <row r="58" spans="1:20">
      <c r="A58" s="128" t="s">
        <v>23</v>
      </c>
      <c r="B58" s="224"/>
      <c r="C58" s="90">
        <v>20.88</v>
      </c>
      <c r="D58" s="93">
        <v>20.78</v>
      </c>
      <c r="E58" s="93">
        <v>20.53</v>
      </c>
      <c r="F58" s="93">
        <v>20.27</v>
      </c>
      <c r="G58" s="93">
        <v>20.02</v>
      </c>
      <c r="H58" s="93">
        <v>19.25</v>
      </c>
      <c r="I58" s="93">
        <v>18.48</v>
      </c>
      <c r="J58" s="93">
        <v>17.7</v>
      </c>
      <c r="K58" s="93">
        <v>16.93</v>
      </c>
      <c r="L58" s="93">
        <v>15.3</v>
      </c>
      <c r="M58" s="162">
        <v>13.89</v>
      </c>
      <c r="N58" s="93">
        <v>16.93</v>
      </c>
      <c r="O58" s="93">
        <v>16.93</v>
      </c>
      <c r="P58" s="93">
        <v>16.93</v>
      </c>
      <c r="Q58" s="93">
        <v>16.93</v>
      </c>
      <c r="R58" s="93">
        <v>16.93</v>
      </c>
      <c r="S58" s="93">
        <v>16.93</v>
      </c>
      <c r="T58" s="93">
        <v>16.93</v>
      </c>
    </row>
    <row r="59" spans="1:20">
      <c r="A59" s="91" t="s">
        <v>24</v>
      </c>
      <c r="B59" s="224"/>
      <c r="C59" s="89">
        <v>20.6</v>
      </c>
      <c r="D59" s="89">
        <v>20.6</v>
      </c>
      <c r="E59" s="89">
        <v>20.6</v>
      </c>
      <c r="F59" s="89">
        <v>20.6</v>
      </c>
      <c r="G59" s="89">
        <v>20.6</v>
      </c>
      <c r="H59" s="89">
        <v>20.6</v>
      </c>
      <c r="I59" s="89">
        <v>20.6</v>
      </c>
      <c r="J59" s="89">
        <v>20.6</v>
      </c>
      <c r="K59" s="89">
        <v>20.6</v>
      </c>
      <c r="L59" s="89">
        <v>20.6</v>
      </c>
      <c r="M59" s="89">
        <v>20.6</v>
      </c>
      <c r="N59" s="16">
        <v>19.336008741133998</v>
      </c>
      <c r="O59" s="16">
        <v>19.240183558807999</v>
      </c>
      <c r="P59" s="16">
        <v>19.066524861041799</v>
      </c>
      <c r="Q59" s="16">
        <v>18.090672494089301</v>
      </c>
      <c r="R59" s="16">
        <v>18.026789039205401</v>
      </c>
      <c r="S59" s="16">
        <v>17.911016574027801</v>
      </c>
      <c r="T59" s="16">
        <v>16.813394519602699</v>
      </c>
    </row>
    <row r="60" spans="1:20" ht="15" customHeight="1">
      <c r="A60" s="146" t="s">
        <v>28</v>
      </c>
      <c r="B60" s="226"/>
      <c r="C60" s="147">
        <v>0.503</v>
      </c>
      <c r="D60" s="148">
        <v>0.505</v>
      </c>
      <c r="E60" s="148">
        <v>0.501</v>
      </c>
      <c r="F60" s="148">
        <v>0.497</v>
      </c>
      <c r="G60" s="148">
        <v>0.49199999999999999</v>
      </c>
      <c r="H60" s="148">
        <v>0.48099999999999998</v>
      </c>
      <c r="I60" s="148">
        <v>0.46899999999999997</v>
      </c>
      <c r="J60" s="148">
        <v>0.45700000000000002</v>
      </c>
      <c r="K60" s="148">
        <v>0.45800000000000002</v>
      </c>
      <c r="L60" s="148">
        <v>0.42399999999999999</v>
      </c>
      <c r="M60" s="164">
        <v>0.41399999999999998</v>
      </c>
      <c r="N60" s="94">
        <v>0.45800000000000002</v>
      </c>
      <c r="O60" s="94">
        <v>0.45800000000000002</v>
      </c>
      <c r="P60" s="94">
        <v>0.45800000000000002</v>
      </c>
      <c r="Q60" s="94">
        <v>0.45800000000000002</v>
      </c>
      <c r="R60" s="94">
        <v>0.45800000000000002</v>
      </c>
      <c r="S60" s="94">
        <v>0.45800000000000002</v>
      </c>
      <c r="T60" s="94">
        <v>0.45800000000000002</v>
      </c>
    </row>
    <row r="61" spans="1:20">
      <c r="A61" s="130" t="s">
        <v>29</v>
      </c>
      <c r="B61" s="131"/>
      <c r="C61" s="149"/>
      <c r="D61" s="125"/>
      <c r="E61" s="125"/>
      <c r="F61" s="125"/>
      <c r="G61" s="125"/>
      <c r="H61" s="125"/>
      <c r="I61" s="125"/>
      <c r="J61" s="134"/>
    </row>
    <row r="62" spans="1:20" ht="58.5" customHeight="1">
      <c r="A62" s="124" t="s">
        <v>16</v>
      </c>
      <c r="B62" s="150" t="s">
        <v>17</v>
      </c>
      <c r="C62" s="198" t="s">
        <v>30</v>
      </c>
      <c r="D62" s="199"/>
      <c r="E62" s="199"/>
      <c r="F62" s="199"/>
      <c r="G62" s="199"/>
      <c r="H62" s="199"/>
      <c r="I62" s="199"/>
      <c r="J62" s="200"/>
      <c r="L62" s="21"/>
      <c r="M62" s="21"/>
      <c r="N62" s="1"/>
      <c r="O62" s="1"/>
      <c r="P62" s="1"/>
      <c r="Q62" s="1"/>
      <c r="R62" s="1"/>
      <c r="S62" s="1"/>
      <c r="T62" s="1"/>
    </row>
    <row r="63" spans="1:20">
      <c r="A63" s="126"/>
      <c r="B63" s="151"/>
      <c r="C63" s="201" t="s">
        <v>31</v>
      </c>
      <c r="D63" s="202"/>
      <c r="E63" s="201" t="s">
        <v>32</v>
      </c>
      <c r="F63" s="202"/>
      <c r="G63" s="201" t="s">
        <v>33</v>
      </c>
      <c r="H63" s="202"/>
      <c r="I63" s="201" t="s">
        <v>34</v>
      </c>
      <c r="J63" s="202"/>
      <c r="L63" s="21"/>
      <c r="M63" s="21"/>
      <c r="N63" s="1"/>
      <c r="O63" s="1"/>
      <c r="P63" s="1"/>
      <c r="Q63" s="1"/>
      <c r="R63" s="1"/>
      <c r="S63" s="1"/>
      <c r="T63" s="1"/>
    </row>
    <row r="64" spans="1:20">
      <c r="A64" s="127" t="s">
        <v>26</v>
      </c>
      <c r="B64" s="223">
        <v>7</v>
      </c>
      <c r="C64" s="203">
        <v>7.6539999999999999</v>
      </c>
      <c r="D64" s="204"/>
      <c r="E64" s="203">
        <v>5.7404999999999999</v>
      </c>
      <c r="F64" s="204"/>
      <c r="G64" s="203">
        <v>3.827</v>
      </c>
      <c r="H64" s="204"/>
      <c r="I64" s="203">
        <v>1.9135</v>
      </c>
      <c r="J64" s="204"/>
      <c r="L64" s="205"/>
      <c r="M64" s="205"/>
      <c r="N64" s="206"/>
      <c r="O64" s="206"/>
      <c r="P64" s="206"/>
      <c r="Q64" s="206"/>
      <c r="R64" s="1"/>
      <c r="S64" s="1"/>
      <c r="T64" s="1"/>
    </row>
    <row r="65" spans="1:20" ht="15" customHeight="1">
      <c r="A65" s="128" t="s">
        <v>20</v>
      </c>
      <c r="B65" s="224"/>
      <c r="C65" s="203">
        <v>2.3639999999999999</v>
      </c>
      <c r="D65" s="204"/>
      <c r="E65" s="203">
        <v>1.15010191804708</v>
      </c>
      <c r="F65" s="204"/>
      <c r="G65" s="207">
        <v>0.47220467266974903</v>
      </c>
      <c r="H65" s="208"/>
      <c r="I65" s="207">
        <v>0.18801314246581199</v>
      </c>
      <c r="J65" s="208"/>
      <c r="L65" s="205"/>
      <c r="M65" s="205"/>
      <c r="N65" s="205"/>
      <c r="O65" s="205"/>
      <c r="P65" s="205"/>
      <c r="Q65" s="205"/>
      <c r="R65" s="1"/>
      <c r="S65" s="1"/>
      <c r="T65" s="1"/>
    </row>
    <row r="66" spans="1:20">
      <c r="A66" s="128" t="s">
        <v>27</v>
      </c>
      <c r="B66" s="225"/>
      <c r="C66" s="203">
        <f>ROUND(C64/C65,3)</f>
        <v>3.238</v>
      </c>
      <c r="D66" s="204"/>
      <c r="E66" s="203">
        <v>4.9912967798085299</v>
      </c>
      <c r="F66" s="204"/>
      <c r="G66" s="203">
        <v>8.1045364891518705</v>
      </c>
      <c r="H66" s="204"/>
      <c r="I66" s="201">
        <v>10.1774800149832</v>
      </c>
      <c r="J66" s="202"/>
      <c r="L66" s="205"/>
      <c r="M66" s="205"/>
      <c r="N66" s="209"/>
      <c r="O66" s="209"/>
      <c r="P66" s="206"/>
      <c r="Q66" s="206"/>
      <c r="R66" s="1"/>
      <c r="S66" s="1"/>
      <c r="T66" s="1"/>
    </row>
    <row r="67" spans="1:20">
      <c r="A67" s="129"/>
      <c r="B67" s="117" t="s">
        <v>35</v>
      </c>
      <c r="C67" s="60">
        <f>C66*0.01+E66*0.42+G66*0.45+I66*0.12</f>
        <v>6.9970636694359083</v>
      </c>
      <c r="D67" s="118" t="s">
        <v>36</v>
      </c>
      <c r="E67" s="210"/>
      <c r="F67" s="211"/>
      <c r="G67" s="211"/>
      <c r="H67" s="211"/>
      <c r="I67" s="211"/>
      <c r="J67" s="212"/>
      <c r="L67" s="132"/>
      <c r="M67" s="132"/>
      <c r="N67" s="79"/>
      <c r="O67" s="79"/>
      <c r="P67" s="79"/>
      <c r="Q67" s="79"/>
      <c r="R67" s="1"/>
      <c r="S67" s="1"/>
      <c r="T67" s="1"/>
    </row>
    <row r="68" spans="1:20" ht="47.1" customHeight="1">
      <c r="A68" s="124" t="s">
        <v>16</v>
      </c>
      <c r="B68" s="227" t="s">
        <v>17</v>
      </c>
      <c r="C68" s="213" t="s">
        <v>30</v>
      </c>
      <c r="D68" s="214"/>
      <c r="E68" s="214"/>
      <c r="F68" s="214"/>
      <c r="G68" s="214"/>
      <c r="H68" s="214"/>
      <c r="I68" s="214"/>
      <c r="J68" s="215"/>
      <c r="L68" s="132"/>
      <c r="M68" s="111"/>
      <c r="N68" s="79"/>
      <c r="O68" s="79"/>
      <c r="P68" s="79"/>
      <c r="Q68" s="79"/>
      <c r="R68" s="1"/>
      <c r="S68" s="1"/>
      <c r="T68" s="1"/>
    </row>
    <row r="69" spans="1:20">
      <c r="A69" s="126"/>
      <c r="B69" s="228"/>
      <c r="C69" s="201" t="s">
        <v>31</v>
      </c>
      <c r="D69" s="202"/>
      <c r="E69" s="201" t="s">
        <v>32</v>
      </c>
      <c r="F69" s="202"/>
      <c r="G69" s="201" t="s">
        <v>33</v>
      </c>
      <c r="H69" s="202"/>
      <c r="I69" s="201" t="s">
        <v>34</v>
      </c>
      <c r="J69" s="202"/>
      <c r="L69" s="132"/>
      <c r="M69" s="132"/>
      <c r="N69" s="79"/>
      <c r="O69" s="79"/>
      <c r="P69" s="79"/>
      <c r="Q69" s="79"/>
      <c r="R69" s="1"/>
      <c r="S69" s="1"/>
      <c r="T69" s="1"/>
    </row>
    <row r="70" spans="1:20">
      <c r="A70" s="127" t="s">
        <v>26</v>
      </c>
      <c r="B70" s="223">
        <v>13</v>
      </c>
      <c r="C70" s="216">
        <v>8.8070000000000004</v>
      </c>
      <c r="D70" s="216"/>
      <c r="E70" s="203">
        <v>6.6052499999999998</v>
      </c>
      <c r="F70" s="204"/>
      <c r="G70" s="203">
        <v>4.4035000000000002</v>
      </c>
      <c r="H70" s="204"/>
      <c r="I70" s="203">
        <v>2.2017500000000001</v>
      </c>
      <c r="J70" s="204"/>
      <c r="L70" s="205"/>
      <c r="M70" s="205"/>
      <c r="N70" s="206"/>
      <c r="O70" s="206"/>
      <c r="P70" s="206"/>
      <c r="Q70" s="206"/>
      <c r="R70" s="1"/>
      <c r="S70" s="1"/>
      <c r="T70" s="1"/>
    </row>
    <row r="71" spans="1:20">
      <c r="A71" s="128" t="s">
        <v>20</v>
      </c>
      <c r="B71" s="224"/>
      <c r="C71" s="216">
        <v>2.4550000000000001</v>
      </c>
      <c r="D71" s="216"/>
      <c r="E71" s="203">
        <v>1.13805134390076</v>
      </c>
      <c r="F71" s="204"/>
      <c r="G71" s="207">
        <v>0.40133977397010601</v>
      </c>
      <c r="H71" s="208"/>
      <c r="I71" s="207">
        <v>0.16125886829125499</v>
      </c>
      <c r="J71" s="208"/>
      <c r="L71" s="205"/>
      <c r="M71" s="205"/>
      <c r="N71" s="205"/>
      <c r="O71" s="205"/>
      <c r="P71" s="205"/>
      <c r="Q71" s="205"/>
      <c r="R71" s="1"/>
      <c r="S71" s="1"/>
      <c r="T71" s="1"/>
    </row>
    <row r="72" spans="1:20">
      <c r="A72" s="128" t="s">
        <v>27</v>
      </c>
      <c r="B72" s="225"/>
      <c r="C72" s="217">
        <f>ROUND(C70/C71,3)</f>
        <v>3.5870000000000002</v>
      </c>
      <c r="D72" s="217"/>
      <c r="E72" s="203">
        <v>5.8040000000000003</v>
      </c>
      <c r="F72" s="204"/>
      <c r="G72" s="201">
        <v>10.972</v>
      </c>
      <c r="H72" s="202"/>
      <c r="I72" s="201">
        <v>13.6535126615384</v>
      </c>
      <c r="J72" s="202"/>
      <c r="L72" s="205"/>
      <c r="M72" s="205"/>
      <c r="N72" s="209"/>
      <c r="O72" s="209"/>
      <c r="P72" s="206"/>
      <c r="Q72" s="206"/>
      <c r="R72" s="1"/>
      <c r="S72" s="1"/>
      <c r="T72" s="1"/>
    </row>
    <row r="73" spans="1:20">
      <c r="A73" s="129"/>
      <c r="B73" s="117" t="s">
        <v>37</v>
      </c>
      <c r="C73" s="60">
        <f>C72*0.01+E72*0.42+G72*0.45+I72*0.12</f>
        <v>9.0493715193846072</v>
      </c>
      <c r="D73" s="118" t="s">
        <v>36</v>
      </c>
      <c r="E73" s="210"/>
      <c r="F73" s="211"/>
      <c r="G73" s="211"/>
      <c r="H73" s="211"/>
      <c r="I73" s="211"/>
      <c r="J73" s="212"/>
      <c r="L73" s="21"/>
      <c r="M73" s="21"/>
      <c r="N73" s="1"/>
      <c r="O73" s="1"/>
      <c r="P73" s="1"/>
      <c r="Q73" s="1"/>
      <c r="R73" s="1"/>
      <c r="S73" s="1"/>
      <c r="T73" s="1"/>
    </row>
    <row r="74" spans="1:20">
      <c r="A74" s="130" t="s">
        <v>38</v>
      </c>
      <c r="B74" s="131"/>
      <c r="C74" s="149"/>
      <c r="D74" s="125"/>
      <c r="E74" s="125"/>
      <c r="F74" s="125"/>
      <c r="G74" s="125"/>
      <c r="H74" s="125"/>
      <c r="I74" s="125"/>
      <c r="J74" s="134"/>
      <c r="L74" s="21"/>
      <c r="M74" s="171"/>
      <c r="N74" s="1"/>
      <c r="O74" s="1"/>
      <c r="P74" s="1"/>
      <c r="Q74" s="1"/>
      <c r="R74" s="1"/>
      <c r="S74" s="1"/>
      <c r="T74" s="1"/>
    </row>
    <row r="75" spans="1:20" ht="13.5" customHeight="1">
      <c r="A75" s="235" t="s">
        <v>39</v>
      </c>
      <c r="B75" s="236"/>
      <c r="C75" s="236"/>
      <c r="D75" s="236"/>
      <c r="E75" s="236"/>
      <c r="F75" s="236"/>
      <c r="G75" s="236"/>
      <c r="H75" s="236"/>
      <c r="I75" s="236"/>
      <c r="J75" s="237"/>
      <c r="L75" s="21"/>
      <c r="M75" s="21"/>
      <c r="N75" s="1"/>
      <c r="O75" s="1"/>
      <c r="P75" s="1"/>
      <c r="Q75" s="1"/>
      <c r="R75" s="1"/>
      <c r="S75" s="1"/>
      <c r="T75" s="1"/>
    </row>
    <row r="76" spans="1:20">
      <c r="A76" s="229"/>
      <c r="B76" s="230"/>
      <c r="C76" s="230"/>
      <c r="D76" s="230"/>
      <c r="E76" s="230"/>
      <c r="F76" s="230"/>
      <c r="G76" s="230"/>
      <c r="H76" s="230"/>
      <c r="I76" s="230"/>
      <c r="J76" s="231"/>
      <c r="L76" s="21"/>
      <c r="M76" s="171"/>
      <c r="N76" s="1"/>
      <c r="O76" s="1"/>
      <c r="P76" s="1"/>
      <c r="Q76" s="1"/>
      <c r="R76" s="1"/>
      <c r="S76" s="1"/>
      <c r="T76" s="1"/>
    </row>
    <row r="77" spans="1:20">
      <c r="A77" s="229"/>
      <c r="B77" s="230"/>
      <c r="C77" s="230"/>
      <c r="D77" s="230"/>
      <c r="E77" s="230"/>
      <c r="F77" s="230"/>
      <c r="G77" s="230"/>
      <c r="H77" s="230"/>
      <c r="I77" s="230"/>
      <c r="J77" s="231"/>
      <c r="L77" s="21"/>
      <c r="M77" s="21"/>
      <c r="N77" s="1"/>
      <c r="O77" s="1"/>
      <c r="P77" s="1"/>
      <c r="Q77" s="1"/>
      <c r="R77" s="1"/>
      <c r="S77" s="1"/>
      <c r="T77" s="1"/>
    </row>
    <row r="78" spans="1:20">
      <c r="A78" s="229"/>
      <c r="B78" s="230"/>
      <c r="C78" s="230"/>
      <c r="D78" s="230"/>
      <c r="E78" s="230"/>
      <c r="F78" s="230"/>
      <c r="G78" s="230"/>
      <c r="H78" s="230"/>
      <c r="I78" s="230"/>
      <c r="J78" s="231"/>
      <c r="L78" s="21"/>
      <c r="M78" s="21"/>
      <c r="N78" s="1"/>
      <c r="O78" s="1"/>
      <c r="P78" s="1"/>
      <c r="Q78" s="1"/>
      <c r="R78" s="1"/>
      <c r="S78" s="1"/>
      <c r="T78" s="1"/>
    </row>
    <row r="79" spans="1:20" ht="15" customHeight="1">
      <c r="A79" s="232"/>
      <c r="B79" s="233"/>
      <c r="C79" s="233"/>
      <c r="D79" s="233"/>
      <c r="E79" s="233"/>
      <c r="F79" s="233"/>
      <c r="G79" s="233"/>
      <c r="H79" s="233"/>
      <c r="I79" s="233"/>
      <c r="J79" s="234"/>
    </row>
    <row r="80" spans="1:20" ht="18.600000000000001" customHeight="1">
      <c r="A80" s="175" t="s">
        <v>40</v>
      </c>
      <c r="B80" s="176"/>
      <c r="C80" s="176"/>
      <c r="D80" s="176"/>
      <c r="E80" s="176"/>
      <c r="F80" s="176"/>
      <c r="G80" s="176"/>
      <c r="H80" s="176"/>
      <c r="I80" s="176"/>
      <c r="J80" s="177"/>
    </row>
    <row r="81" spans="1:10" ht="98.45" customHeight="1">
      <c r="A81" s="218"/>
      <c r="B81" s="219"/>
      <c r="C81" s="219"/>
      <c r="D81" s="219"/>
      <c r="E81" s="219"/>
      <c r="F81" s="219"/>
      <c r="G81" s="219"/>
      <c r="H81" s="219"/>
      <c r="I81" s="219"/>
      <c r="J81" s="220"/>
    </row>
    <row r="82" spans="1:10">
      <c r="A82" s="130" t="s">
        <v>41</v>
      </c>
      <c r="B82" s="131"/>
      <c r="C82" s="149"/>
      <c r="D82" s="125"/>
      <c r="E82" s="125"/>
      <c r="F82" s="125"/>
      <c r="G82" s="125"/>
      <c r="H82" s="125"/>
      <c r="I82" s="125"/>
      <c r="J82" s="134"/>
    </row>
    <row r="83" spans="1:10" ht="15" customHeight="1">
      <c r="A83" s="229" t="s">
        <v>42</v>
      </c>
      <c r="B83" s="230"/>
      <c r="C83" s="230"/>
      <c r="D83" s="230"/>
      <c r="E83" s="230"/>
      <c r="F83" s="230"/>
      <c r="G83" s="230"/>
      <c r="H83" s="230"/>
      <c r="I83" s="230"/>
      <c r="J83" s="231"/>
    </row>
    <row r="84" spans="1:10">
      <c r="A84" s="229"/>
      <c r="B84" s="230"/>
      <c r="C84" s="230"/>
      <c r="D84" s="230"/>
      <c r="E84" s="230"/>
      <c r="F84" s="230"/>
      <c r="G84" s="230"/>
      <c r="H84" s="230"/>
      <c r="I84" s="230"/>
      <c r="J84" s="231"/>
    </row>
    <row r="85" spans="1:10">
      <c r="A85" s="229"/>
      <c r="B85" s="230"/>
      <c r="C85" s="230"/>
      <c r="D85" s="230"/>
      <c r="E85" s="230"/>
      <c r="F85" s="230"/>
      <c r="G85" s="230"/>
      <c r="H85" s="230"/>
      <c r="I85" s="230"/>
      <c r="J85" s="231"/>
    </row>
    <row r="86" spans="1:10">
      <c r="A86" s="229"/>
      <c r="B86" s="230"/>
      <c r="C86" s="230"/>
      <c r="D86" s="230"/>
      <c r="E86" s="230"/>
      <c r="F86" s="230"/>
      <c r="G86" s="230"/>
      <c r="H86" s="230"/>
      <c r="I86" s="230"/>
      <c r="J86" s="231"/>
    </row>
    <row r="87" spans="1:10">
      <c r="A87" s="229"/>
      <c r="B87" s="230"/>
      <c r="C87" s="230"/>
      <c r="D87" s="230"/>
      <c r="E87" s="230"/>
      <c r="F87" s="230"/>
      <c r="G87" s="230"/>
      <c r="H87" s="230"/>
      <c r="I87" s="230"/>
      <c r="J87" s="231"/>
    </row>
    <row r="88" spans="1:10">
      <c r="A88" s="229"/>
      <c r="B88" s="230"/>
      <c r="C88" s="230"/>
      <c r="D88" s="230"/>
      <c r="E88" s="230"/>
      <c r="F88" s="230"/>
      <c r="G88" s="230"/>
      <c r="H88" s="230"/>
      <c r="I88" s="230"/>
      <c r="J88" s="231"/>
    </row>
    <row r="89" spans="1:10">
      <c r="A89" s="229"/>
      <c r="B89" s="230"/>
      <c r="C89" s="230"/>
      <c r="D89" s="230"/>
      <c r="E89" s="230"/>
      <c r="F89" s="230"/>
      <c r="G89" s="230"/>
      <c r="H89" s="230"/>
      <c r="I89" s="230"/>
      <c r="J89" s="231"/>
    </row>
    <row r="90" spans="1:10">
      <c r="A90" s="229"/>
      <c r="B90" s="230"/>
      <c r="C90" s="230"/>
      <c r="D90" s="230"/>
      <c r="E90" s="230"/>
      <c r="F90" s="230"/>
      <c r="G90" s="230"/>
      <c r="H90" s="230"/>
      <c r="I90" s="230"/>
      <c r="J90" s="231"/>
    </row>
    <row r="91" spans="1:10">
      <c r="A91" s="229"/>
      <c r="B91" s="230"/>
      <c r="C91" s="230"/>
      <c r="D91" s="230"/>
      <c r="E91" s="230"/>
      <c r="F91" s="230"/>
      <c r="G91" s="230"/>
      <c r="H91" s="230"/>
      <c r="I91" s="230"/>
      <c r="J91" s="231"/>
    </row>
    <row r="92" spans="1:10" ht="32.25" customHeight="1">
      <c r="A92" s="229"/>
      <c r="B92" s="230"/>
      <c r="C92" s="230"/>
      <c r="D92" s="230"/>
      <c r="E92" s="230"/>
      <c r="F92" s="230"/>
      <c r="G92" s="230"/>
      <c r="H92" s="230"/>
      <c r="I92" s="230"/>
      <c r="J92" s="231"/>
    </row>
    <row r="93" spans="1:10">
      <c r="A93" s="229"/>
      <c r="B93" s="230"/>
      <c r="C93" s="230"/>
      <c r="D93" s="230"/>
      <c r="E93" s="230"/>
      <c r="F93" s="230"/>
      <c r="G93" s="230"/>
      <c r="H93" s="230"/>
      <c r="I93" s="230"/>
      <c r="J93" s="231"/>
    </row>
    <row r="94" spans="1:10">
      <c r="A94" s="232"/>
      <c r="B94" s="233"/>
      <c r="C94" s="233"/>
      <c r="D94" s="233"/>
      <c r="E94" s="233"/>
      <c r="F94" s="233"/>
      <c r="G94" s="233"/>
      <c r="H94" s="233"/>
      <c r="I94" s="233"/>
      <c r="J94" s="234"/>
    </row>
  </sheetData>
  <mergeCells count="82">
    <mergeCell ref="A83:J94"/>
    <mergeCell ref="A75:J79"/>
    <mergeCell ref="B40:B46"/>
    <mergeCell ref="B47:B53"/>
    <mergeCell ref="B54:B60"/>
    <mergeCell ref="B64:B66"/>
    <mergeCell ref="B68:B69"/>
    <mergeCell ref="B10:B11"/>
    <mergeCell ref="B12:B18"/>
    <mergeCell ref="B19:B25"/>
    <mergeCell ref="B26:B32"/>
    <mergeCell ref="B33:B39"/>
    <mergeCell ref="N72:O72"/>
    <mergeCell ref="P72:Q72"/>
    <mergeCell ref="E73:J73"/>
    <mergeCell ref="A80:J80"/>
    <mergeCell ref="A81:J81"/>
    <mergeCell ref="B70:B72"/>
    <mergeCell ref="C72:D72"/>
    <mergeCell ref="E72:F72"/>
    <mergeCell ref="G72:H72"/>
    <mergeCell ref="I72:J72"/>
    <mergeCell ref="L72:M72"/>
    <mergeCell ref="N70:O70"/>
    <mergeCell ref="P70:Q70"/>
    <mergeCell ref="C71:D71"/>
    <mergeCell ref="E71:F71"/>
    <mergeCell ref="G71:H71"/>
    <mergeCell ref="I71:J71"/>
    <mergeCell ref="L71:M71"/>
    <mergeCell ref="N71:O71"/>
    <mergeCell ref="P71:Q71"/>
    <mergeCell ref="C70:D70"/>
    <mergeCell ref="E70:F70"/>
    <mergeCell ref="G70:H70"/>
    <mergeCell ref="I70:J70"/>
    <mergeCell ref="L70:M70"/>
    <mergeCell ref="N66:O66"/>
    <mergeCell ref="P66:Q66"/>
    <mergeCell ref="E67:J67"/>
    <mergeCell ref="C68:J68"/>
    <mergeCell ref="C69:D69"/>
    <mergeCell ref="E69:F69"/>
    <mergeCell ref="G69:H69"/>
    <mergeCell ref="I69:J69"/>
    <mergeCell ref="C66:D66"/>
    <mergeCell ref="E66:F66"/>
    <mergeCell ref="G66:H66"/>
    <mergeCell ref="I66:J66"/>
    <mergeCell ref="L66:M66"/>
    <mergeCell ref="N64:O64"/>
    <mergeCell ref="P64:Q64"/>
    <mergeCell ref="C65:D65"/>
    <mergeCell ref="E65:F65"/>
    <mergeCell ref="G65:H65"/>
    <mergeCell ref="I65:J65"/>
    <mergeCell ref="L65:M65"/>
    <mergeCell ref="N65:O65"/>
    <mergeCell ref="P65:Q65"/>
    <mergeCell ref="C64:D64"/>
    <mergeCell ref="E64:F64"/>
    <mergeCell ref="G64:H64"/>
    <mergeCell ref="I64:J64"/>
    <mergeCell ref="L64:M64"/>
    <mergeCell ref="Q9:S9"/>
    <mergeCell ref="C10:M10"/>
    <mergeCell ref="N10:T10"/>
    <mergeCell ref="C62:J62"/>
    <mergeCell ref="C63:D63"/>
    <mergeCell ref="E63:F63"/>
    <mergeCell ref="G63:H63"/>
    <mergeCell ref="I63:J63"/>
    <mergeCell ref="B6:J6"/>
    <mergeCell ref="B7:J7"/>
    <mergeCell ref="B8:J8"/>
    <mergeCell ref="B9:M9"/>
    <mergeCell ref="N9:P9"/>
    <mergeCell ref="A1:J1"/>
    <mergeCell ref="A2:J2"/>
    <mergeCell ref="B3:J3"/>
    <mergeCell ref="B4:J4"/>
    <mergeCell ref="B5:J5"/>
  </mergeCells>
  <pageMargins left="0.24" right="0.24" top="0.31496062992126" bottom="0.35433070866141703" header="0.196850393700787" footer="0.196850393700787"/>
  <pageSetup paperSize="9" scale="65" orientation="portrait" horizontalDpi="299" verticalDpi="30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T100"/>
  <sheetViews>
    <sheetView tabSelected="1" topLeftCell="A13" zoomScale="80" zoomScaleNormal="80" workbookViewId="0">
      <selection activeCell="H15" sqref="H15"/>
    </sheetView>
  </sheetViews>
  <sheetFormatPr defaultColWidth="9.140625" defaultRowHeight="15"/>
  <cols>
    <col min="1" max="1" width="36.7109375" style="80" customWidth="1"/>
    <col min="2" max="2" width="24" style="80" customWidth="1"/>
    <col min="3" max="13" width="9.140625" style="80"/>
    <col min="14" max="14" width="11.7109375" style="80" customWidth="1"/>
    <col min="15" max="15" width="10.42578125" style="80" customWidth="1"/>
    <col min="16" max="16" width="11" style="80" customWidth="1"/>
    <col min="17" max="17" width="11.42578125" style="80" customWidth="1"/>
    <col min="18" max="18" width="9.85546875" style="80" customWidth="1"/>
    <col min="19" max="16384" width="9.140625" style="80"/>
  </cols>
  <sheetData>
    <row r="1" spans="1:20" ht="21.75">
      <c r="A1" s="172" t="s">
        <v>0</v>
      </c>
      <c r="B1" s="173"/>
      <c r="C1" s="173"/>
      <c r="D1" s="173"/>
      <c r="E1" s="173"/>
      <c r="F1" s="173"/>
      <c r="G1" s="173"/>
      <c r="H1" s="173"/>
      <c r="I1" s="173"/>
      <c r="J1" s="174"/>
    </row>
    <row r="2" spans="1:20" ht="15" customHeight="1">
      <c r="A2" s="175" t="s">
        <v>1</v>
      </c>
      <c r="B2" s="176"/>
      <c r="C2" s="176"/>
      <c r="D2" s="176"/>
      <c r="E2" s="176"/>
      <c r="F2" s="176"/>
      <c r="G2" s="176"/>
      <c r="H2" s="176"/>
      <c r="I2" s="176"/>
      <c r="J2" s="177"/>
    </row>
    <row r="3" spans="1:20" ht="15" customHeight="1">
      <c r="A3" s="81" t="s">
        <v>2</v>
      </c>
      <c r="B3" s="178" t="s">
        <v>3</v>
      </c>
      <c r="C3" s="179"/>
      <c r="D3" s="179"/>
      <c r="E3" s="179"/>
      <c r="F3" s="179"/>
      <c r="G3" s="179"/>
      <c r="H3" s="179"/>
      <c r="I3" s="179"/>
      <c r="J3" s="180"/>
    </row>
    <row r="4" spans="1:20" ht="15" customHeight="1">
      <c r="A4" s="81" t="s">
        <v>43</v>
      </c>
      <c r="B4" s="178" t="s">
        <v>44</v>
      </c>
      <c r="C4" s="179"/>
      <c r="D4" s="179"/>
      <c r="E4" s="179"/>
      <c r="F4" s="179"/>
      <c r="G4" s="179"/>
      <c r="H4" s="179"/>
      <c r="I4" s="179"/>
      <c r="J4" s="180"/>
    </row>
    <row r="5" spans="1:20" ht="15" customHeight="1">
      <c r="A5" s="81" t="s">
        <v>6</v>
      </c>
      <c r="B5" s="178" t="s">
        <v>45</v>
      </c>
      <c r="C5" s="179"/>
      <c r="D5" s="179"/>
      <c r="E5" s="179"/>
      <c r="F5" s="179"/>
      <c r="G5" s="179"/>
      <c r="H5" s="179"/>
      <c r="I5" s="179"/>
      <c r="J5" s="180"/>
    </row>
    <row r="6" spans="1:20" ht="15" customHeight="1">
      <c r="A6" s="81" t="s">
        <v>8</v>
      </c>
      <c r="B6" s="178" t="s">
        <v>9</v>
      </c>
      <c r="C6" s="179"/>
      <c r="D6" s="179"/>
      <c r="E6" s="179"/>
      <c r="F6" s="179"/>
      <c r="G6" s="179"/>
      <c r="H6" s="179"/>
      <c r="I6" s="179"/>
      <c r="J6" s="180"/>
    </row>
    <row r="7" spans="1:20" ht="15" customHeight="1">
      <c r="A7" s="81" t="s">
        <v>10</v>
      </c>
      <c r="B7" s="181" t="s">
        <v>11</v>
      </c>
      <c r="C7" s="182"/>
      <c r="D7" s="182"/>
      <c r="E7" s="182"/>
      <c r="F7" s="182"/>
      <c r="G7" s="182"/>
      <c r="H7" s="182"/>
      <c r="I7" s="182"/>
      <c r="J7" s="183"/>
    </row>
    <row r="8" spans="1:20" ht="15" customHeight="1">
      <c r="A8" s="82" t="s">
        <v>12</v>
      </c>
      <c r="B8" s="184">
        <v>45041</v>
      </c>
      <c r="C8" s="185"/>
      <c r="D8" s="185"/>
      <c r="E8" s="185"/>
      <c r="F8" s="185"/>
      <c r="G8" s="185"/>
      <c r="H8" s="185"/>
      <c r="I8" s="185"/>
      <c r="J8" s="186"/>
    </row>
    <row r="9" spans="1:20" ht="15" customHeight="1">
      <c r="A9" s="251" t="s">
        <v>16</v>
      </c>
      <c r="B9" s="255" t="s">
        <v>46</v>
      </c>
      <c r="C9" s="238" t="s">
        <v>13</v>
      </c>
      <c r="D9" s="239"/>
      <c r="E9" s="239"/>
      <c r="F9" s="239"/>
      <c r="G9" s="239"/>
      <c r="H9" s="239"/>
      <c r="I9" s="239"/>
      <c r="J9" s="239"/>
      <c r="K9" s="239"/>
      <c r="L9" s="240"/>
      <c r="M9" s="241"/>
      <c r="N9" s="190" t="s">
        <v>14</v>
      </c>
      <c r="O9" s="190"/>
      <c r="P9" s="191"/>
      <c r="Q9" s="190" t="s">
        <v>15</v>
      </c>
      <c r="R9" s="191"/>
      <c r="S9" s="190"/>
      <c r="T9" s="112">
        <v>0.25</v>
      </c>
    </row>
    <row r="10" spans="1:20" ht="15" customHeight="1">
      <c r="A10" s="252"/>
      <c r="B10" s="256"/>
      <c r="C10" s="242" t="s">
        <v>18</v>
      </c>
      <c r="D10" s="243"/>
      <c r="E10" s="243"/>
      <c r="F10" s="243"/>
      <c r="G10" s="243"/>
      <c r="H10" s="243"/>
      <c r="I10" s="243"/>
      <c r="J10" s="243"/>
      <c r="K10" s="243"/>
      <c r="L10" s="244"/>
      <c r="M10" s="245"/>
      <c r="N10" s="195" t="s">
        <v>18</v>
      </c>
      <c r="O10" s="196"/>
      <c r="P10" s="196"/>
      <c r="Q10" s="196"/>
      <c r="R10" s="196"/>
      <c r="S10" s="196"/>
      <c r="T10" s="197"/>
    </row>
    <row r="11" spans="1:20" ht="15" customHeight="1">
      <c r="A11" s="253"/>
      <c r="B11" s="257"/>
      <c r="C11" s="83">
        <v>12.8</v>
      </c>
      <c r="D11" s="84">
        <v>14</v>
      </c>
      <c r="E11" s="84">
        <v>17</v>
      </c>
      <c r="F11" s="84">
        <v>20</v>
      </c>
      <c r="G11" s="84">
        <v>23</v>
      </c>
      <c r="H11" s="84">
        <v>26</v>
      </c>
      <c r="I11" s="84">
        <v>29</v>
      </c>
      <c r="J11" s="84">
        <v>32</v>
      </c>
      <c r="K11" s="84">
        <v>35</v>
      </c>
      <c r="L11" s="84">
        <v>38</v>
      </c>
      <c r="M11" s="102">
        <v>40.6</v>
      </c>
      <c r="N11" s="103">
        <v>25</v>
      </c>
      <c r="O11" s="104">
        <v>27</v>
      </c>
      <c r="P11" s="105">
        <v>29</v>
      </c>
      <c r="Q11" s="103">
        <v>17</v>
      </c>
      <c r="R11" s="104">
        <v>19</v>
      </c>
      <c r="S11" s="105">
        <v>21</v>
      </c>
      <c r="T11" s="113">
        <v>13</v>
      </c>
    </row>
    <row r="12" spans="1:20" ht="15" customHeight="1">
      <c r="A12" s="85" t="s">
        <v>19</v>
      </c>
      <c r="B12" s="223">
        <v>5</v>
      </c>
      <c r="C12" s="86">
        <v>14.927</v>
      </c>
      <c r="D12" s="86">
        <v>14.731</v>
      </c>
      <c r="E12" s="86">
        <v>14.241</v>
      </c>
      <c r="F12" s="86">
        <v>13.750999999999999</v>
      </c>
      <c r="G12" s="86">
        <v>13.260999999999999</v>
      </c>
      <c r="H12" s="86">
        <v>12.77</v>
      </c>
      <c r="I12" s="86">
        <v>12.28</v>
      </c>
      <c r="J12" s="86">
        <v>11.79</v>
      </c>
      <c r="K12" s="86">
        <v>11.3</v>
      </c>
      <c r="L12" s="86">
        <v>10.81</v>
      </c>
      <c r="M12" s="86">
        <v>10.385</v>
      </c>
      <c r="N12" s="97">
        <v>8.8424999999999994</v>
      </c>
      <c r="O12" s="97">
        <v>8.4749999999999996</v>
      </c>
      <c r="P12" s="97">
        <v>8.1074999999999999</v>
      </c>
      <c r="Q12" s="97">
        <v>5.8949999999999996</v>
      </c>
      <c r="R12" s="97">
        <v>5.65</v>
      </c>
      <c r="S12" s="97">
        <v>5.4050000000000002</v>
      </c>
      <c r="T12" s="97">
        <v>2.8250000000000002</v>
      </c>
    </row>
    <row r="13" spans="1:20" ht="15" customHeight="1">
      <c r="A13" s="87" t="s">
        <v>20</v>
      </c>
      <c r="B13" s="224"/>
      <c r="C13" s="88">
        <v>2.508</v>
      </c>
      <c r="D13" s="88">
        <v>2.593</v>
      </c>
      <c r="E13" s="88">
        <v>2.8039999999999998</v>
      </c>
      <c r="F13" s="88">
        <v>3.0150000000000001</v>
      </c>
      <c r="G13" s="88">
        <v>3.2269999999999999</v>
      </c>
      <c r="H13" s="88">
        <v>3.4380000000000002</v>
      </c>
      <c r="I13" s="88">
        <v>3.65</v>
      </c>
      <c r="J13" s="88">
        <v>3.8610000000000002</v>
      </c>
      <c r="K13" s="88">
        <v>4.0720000000000001</v>
      </c>
      <c r="L13" s="88">
        <v>4.2839999999999998</v>
      </c>
      <c r="M13" s="88">
        <v>4.4669999999999996</v>
      </c>
      <c r="N13" s="88">
        <v>2.11796407185629</v>
      </c>
      <c r="O13" s="88">
        <v>2.20933263816476</v>
      </c>
      <c r="P13" s="88">
        <v>2.2652975691533901</v>
      </c>
      <c r="Q13" s="114">
        <v>0.89821727868352896</v>
      </c>
      <c r="R13" s="114">
        <v>0.95278246205733597</v>
      </c>
      <c r="S13" s="88">
        <v>1.0470747772181299</v>
      </c>
      <c r="T13" s="114">
        <v>0.35538386709264103</v>
      </c>
    </row>
    <row r="14" spans="1:20">
      <c r="A14" s="87" t="s">
        <v>21</v>
      </c>
      <c r="B14" s="224"/>
      <c r="C14" s="89">
        <v>82</v>
      </c>
      <c r="D14" s="89">
        <v>82</v>
      </c>
      <c r="E14" s="90">
        <v>124</v>
      </c>
      <c r="F14" s="90">
        <v>180</v>
      </c>
      <c r="G14" s="90">
        <v>252</v>
      </c>
      <c r="H14" s="90">
        <v>250</v>
      </c>
      <c r="I14" s="90">
        <v>247</v>
      </c>
      <c r="J14" s="90">
        <v>245</v>
      </c>
      <c r="K14" s="90">
        <v>242</v>
      </c>
      <c r="L14" s="90">
        <v>240</v>
      </c>
      <c r="M14" s="90">
        <v>238</v>
      </c>
      <c r="N14" s="90">
        <v>240</v>
      </c>
      <c r="O14" s="90">
        <v>237</v>
      </c>
      <c r="P14" s="90">
        <v>235</v>
      </c>
      <c r="Q14" s="90">
        <v>240</v>
      </c>
      <c r="R14" s="90">
        <v>237</v>
      </c>
      <c r="S14" s="90">
        <v>235</v>
      </c>
      <c r="T14" s="90">
        <v>182</v>
      </c>
    </row>
    <row r="15" spans="1:20" ht="15" customHeight="1">
      <c r="A15" s="91" t="s">
        <v>22</v>
      </c>
      <c r="B15" s="224"/>
      <c r="C15" s="92">
        <f t="shared" ref="C15:M15" si="0">ROUND(C12/C13,3)</f>
        <v>5.952</v>
      </c>
      <c r="D15" s="92">
        <f t="shared" si="0"/>
        <v>5.681</v>
      </c>
      <c r="E15" s="92">
        <f t="shared" si="0"/>
        <v>5.0789999999999997</v>
      </c>
      <c r="F15" s="92">
        <f t="shared" si="0"/>
        <v>4.5609999999999999</v>
      </c>
      <c r="G15" s="92">
        <f t="shared" si="0"/>
        <v>4.109</v>
      </c>
      <c r="H15" s="92">
        <f t="shared" si="0"/>
        <v>3.714</v>
      </c>
      <c r="I15" s="92">
        <f t="shared" si="0"/>
        <v>3.3639999999999999</v>
      </c>
      <c r="J15" s="92">
        <f t="shared" si="0"/>
        <v>3.0539999999999998</v>
      </c>
      <c r="K15" s="92">
        <f t="shared" si="0"/>
        <v>2.7749999999999999</v>
      </c>
      <c r="L15" s="92">
        <f t="shared" si="0"/>
        <v>2.5230000000000001</v>
      </c>
      <c r="M15" s="92">
        <f t="shared" si="0"/>
        <v>2.3250000000000002</v>
      </c>
      <c r="N15" s="92">
        <v>4.1749999999999998</v>
      </c>
      <c r="O15" s="92">
        <v>3.8359999999999999</v>
      </c>
      <c r="P15" s="92">
        <v>3.5790000000000002</v>
      </c>
      <c r="Q15" s="92">
        <v>6.5629999999999997</v>
      </c>
      <c r="R15" s="92">
        <v>5.93</v>
      </c>
      <c r="S15" s="92">
        <v>5.1619999999999999</v>
      </c>
      <c r="T15" s="92">
        <v>7.9491509367350801</v>
      </c>
    </row>
    <row r="16" spans="1:20" ht="15" customHeight="1">
      <c r="A16" s="91" t="s">
        <v>23</v>
      </c>
      <c r="B16" s="224"/>
      <c r="C16" s="93">
        <v>31.54</v>
      </c>
      <c r="D16" s="93">
        <v>31.54</v>
      </c>
      <c r="E16" s="93">
        <v>31.54</v>
      </c>
      <c r="F16" s="93">
        <v>31.54</v>
      </c>
      <c r="G16" s="93">
        <v>31.54</v>
      </c>
      <c r="H16" s="93">
        <v>31.54</v>
      </c>
      <c r="I16" s="93">
        <v>31.54</v>
      </c>
      <c r="J16" s="93">
        <v>31.54</v>
      </c>
      <c r="K16" s="93">
        <v>31.54</v>
      </c>
      <c r="L16" s="93">
        <v>31.54</v>
      </c>
      <c r="M16" s="93">
        <v>31.54</v>
      </c>
      <c r="N16" s="93">
        <v>31.54</v>
      </c>
      <c r="O16" s="93">
        <v>31.54</v>
      </c>
      <c r="P16" s="93">
        <v>31.54</v>
      </c>
      <c r="Q16" s="93">
        <v>31.54</v>
      </c>
      <c r="R16" s="93">
        <v>31.54</v>
      </c>
      <c r="S16" s="93">
        <v>31.54</v>
      </c>
      <c r="T16" s="93">
        <v>31.54</v>
      </c>
    </row>
    <row r="17" spans="1:20" ht="15" customHeight="1">
      <c r="A17" s="91" t="s">
        <v>24</v>
      </c>
      <c r="B17" s="224"/>
      <c r="C17" s="16">
        <f t="shared" ref="C17:E17" si="1">C12*1000/1.163/(C18*60*60)+$B12</f>
        <v>11.590115894563091</v>
      </c>
      <c r="D17" s="16">
        <f t="shared" si="1"/>
        <v>11.503583924620411</v>
      </c>
      <c r="E17" s="16">
        <f t="shared" si="1"/>
        <v>11.287253999763713</v>
      </c>
      <c r="F17" s="16">
        <f t="shared" ref="F17:J17" si="2">F12*1000/1.163/(F18*60*60)+$B12</f>
        <v>11.070924074907017</v>
      </c>
      <c r="G17" s="16">
        <f t="shared" si="2"/>
        <v>10.854594150050321</v>
      </c>
      <c r="H17" s="16">
        <f t="shared" si="2"/>
        <v>10.637822735551058</v>
      </c>
      <c r="I17" s="16">
        <f t="shared" si="2"/>
        <v>10.421492810694362</v>
      </c>
      <c r="J17" s="16">
        <f t="shared" si="2"/>
        <v>10.205162885837666</v>
      </c>
      <c r="K17" s="16">
        <f>K12*1000/1.163/(K18*60*60)+$B12</f>
        <v>9.9888329609809681</v>
      </c>
      <c r="L17" s="16">
        <f t="shared" ref="L17:M17" si="3">L12*1000/1.163/(L18*60*60)+$B12</f>
        <v>9.772503036124272</v>
      </c>
      <c r="M17" s="16">
        <f t="shared" si="3"/>
        <v>9.584869938034279</v>
      </c>
      <c r="N17" s="16">
        <v>8.9038721643782495</v>
      </c>
      <c r="O17" s="16">
        <v>8.7416247207357305</v>
      </c>
      <c r="P17" s="16">
        <v>8.5793772770932009</v>
      </c>
      <c r="Q17" s="16">
        <v>7.6025814429188303</v>
      </c>
      <c r="R17" s="16">
        <v>7.4944164804904796</v>
      </c>
      <c r="S17" s="16">
        <v>7.3862515180621404</v>
      </c>
      <c r="T17" s="16">
        <v>6.2472082402452402</v>
      </c>
    </row>
    <row r="18" spans="1:20" ht="15" customHeight="1">
      <c r="A18" s="91" t="s">
        <v>28</v>
      </c>
      <c r="B18" s="225"/>
      <c r="C18" s="94">
        <v>0.54100000000000004</v>
      </c>
      <c r="D18" s="94">
        <v>0.54100000000000004</v>
      </c>
      <c r="E18" s="94">
        <v>0.54100000000000004</v>
      </c>
      <c r="F18" s="94">
        <v>0.54100000000000004</v>
      </c>
      <c r="G18" s="94">
        <v>0.54100000000000004</v>
      </c>
      <c r="H18" s="94">
        <v>0.54100000000000004</v>
      </c>
      <c r="I18" s="94">
        <v>0.54100000000000004</v>
      </c>
      <c r="J18" s="94">
        <v>0.54100000000000004</v>
      </c>
      <c r="K18" s="94">
        <v>0.54100000000000004</v>
      </c>
      <c r="L18" s="94">
        <v>0.54100000000000004</v>
      </c>
      <c r="M18" s="94">
        <v>0.54100000000000004</v>
      </c>
      <c r="N18" s="94">
        <v>0.54100000000000004</v>
      </c>
      <c r="O18" s="94">
        <v>0.54100000000000004</v>
      </c>
      <c r="P18" s="94">
        <v>0.54100000000000004</v>
      </c>
      <c r="Q18" s="94">
        <v>0.54100000000000004</v>
      </c>
      <c r="R18" s="94">
        <v>0.54100000000000004</v>
      </c>
      <c r="S18" s="94">
        <v>0.54100000000000004</v>
      </c>
      <c r="T18" s="94">
        <v>0.54100000000000004</v>
      </c>
    </row>
    <row r="19" spans="1:20" ht="15" customHeight="1">
      <c r="A19" s="85" t="s">
        <v>19</v>
      </c>
      <c r="B19" s="223">
        <v>7</v>
      </c>
      <c r="C19" s="86">
        <v>15.819000000000001</v>
      </c>
      <c r="D19" s="86">
        <v>15.618</v>
      </c>
      <c r="E19" s="86">
        <v>15.115</v>
      </c>
      <c r="F19" s="95">
        <v>14.613</v>
      </c>
      <c r="G19" s="86">
        <v>14.11</v>
      </c>
      <c r="H19" s="96">
        <v>13.608000000000001</v>
      </c>
      <c r="I19" s="86">
        <v>13.105</v>
      </c>
      <c r="J19" s="86">
        <v>12.603</v>
      </c>
      <c r="K19" s="100">
        <v>12.1</v>
      </c>
      <c r="L19" s="86">
        <v>11.484</v>
      </c>
      <c r="M19" s="86">
        <v>10.95</v>
      </c>
      <c r="N19" s="106">
        <v>9.4522499999999994</v>
      </c>
      <c r="O19" s="106">
        <v>9.0749999999999993</v>
      </c>
      <c r="P19" s="88">
        <v>8.6129999999999995</v>
      </c>
      <c r="Q19" s="88">
        <v>6.3014999999999999</v>
      </c>
      <c r="R19" s="106">
        <v>6.05</v>
      </c>
      <c r="S19" s="88">
        <v>5.742</v>
      </c>
      <c r="T19" s="106">
        <v>3.0249999999999999</v>
      </c>
    </row>
    <row r="20" spans="1:20" ht="15" customHeight="1">
      <c r="A20" s="87" t="s">
        <v>20</v>
      </c>
      <c r="B20" s="224"/>
      <c r="C20" s="88">
        <v>2.4990000000000001</v>
      </c>
      <c r="D20" s="97">
        <v>2.581</v>
      </c>
      <c r="E20" s="97">
        <v>2.7869999999999999</v>
      </c>
      <c r="F20" s="98">
        <v>2.992</v>
      </c>
      <c r="G20" s="88">
        <v>3.198</v>
      </c>
      <c r="H20" s="99">
        <v>3.403</v>
      </c>
      <c r="I20" s="97">
        <v>3.609</v>
      </c>
      <c r="J20" s="97">
        <v>3.8140000000000001</v>
      </c>
      <c r="K20" s="92">
        <v>4.0199999999999996</v>
      </c>
      <c r="L20" s="88">
        <v>4.2629999999999999</v>
      </c>
      <c r="M20" s="88">
        <v>4.4729999999999999</v>
      </c>
      <c r="N20" s="92">
        <v>2.0154051172707899</v>
      </c>
      <c r="O20" s="92">
        <v>2.0601589103291702</v>
      </c>
      <c r="P20" s="88">
        <v>2.1532499999999999</v>
      </c>
      <c r="Q20" s="114">
        <v>0.82394089958159</v>
      </c>
      <c r="R20" s="115">
        <v>0.86601774978528501</v>
      </c>
      <c r="S20" s="114">
        <v>0.94643151475193699</v>
      </c>
      <c r="T20" s="115">
        <v>0.306603949757842</v>
      </c>
    </row>
    <row r="21" spans="1:20">
      <c r="A21" s="87" t="s">
        <v>21</v>
      </c>
      <c r="B21" s="224"/>
      <c r="C21" s="89">
        <v>82</v>
      </c>
      <c r="D21" s="89">
        <v>82</v>
      </c>
      <c r="E21" s="90">
        <v>124</v>
      </c>
      <c r="F21" s="90">
        <v>180</v>
      </c>
      <c r="G21" s="90">
        <v>252</v>
      </c>
      <c r="H21" s="90">
        <v>250</v>
      </c>
      <c r="I21" s="90">
        <v>247</v>
      </c>
      <c r="J21" s="90">
        <v>245</v>
      </c>
      <c r="K21" s="90">
        <v>242</v>
      </c>
      <c r="L21" s="90">
        <v>240</v>
      </c>
      <c r="M21" s="90">
        <v>238</v>
      </c>
      <c r="N21" s="90">
        <v>240</v>
      </c>
      <c r="O21" s="90">
        <v>237</v>
      </c>
      <c r="P21" s="90">
        <v>235</v>
      </c>
      <c r="Q21" s="90">
        <v>240</v>
      </c>
      <c r="R21" s="90">
        <v>237</v>
      </c>
      <c r="S21" s="90">
        <v>235</v>
      </c>
      <c r="T21" s="90">
        <v>182</v>
      </c>
    </row>
    <row r="22" spans="1:20" ht="15" customHeight="1">
      <c r="A22" s="91" t="s">
        <v>22</v>
      </c>
      <c r="B22" s="224"/>
      <c r="C22" s="92">
        <f t="shared" ref="C22:M22" si="4">ROUND(C19/C20,3)</f>
        <v>6.33</v>
      </c>
      <c r="D22" s="92">
        <f t="shared" si="4"/>
        <v>6.0510000000000002</v>
      </c>
      <c r="E22" s="92">
        <f t="shared" si="4"/>
        <v>5.423</v>
      </c>
      <c r="F22" s="92">
        <f t="shared" si="4"/>
        <v>4.8840000000000003</v>
      </c>
      <c r="G22" s="92">
        <f t="shared" si="4"/>
        <v>4.4119999999999999</v>
      </c>
      <c r="H22" s="92">
        <f t="shared" si="4"/>
        <v>3.9990000000000001</v>
      </c>
      <c r="I22" s="92">
        <f t="shared" si="4"/>
        <v>3.6309999999999998</v>
      </c>
      <c r="J22" s="92">
        <f t="shared" si="4"/>
        <v>3.3039999999999998</v>
      </c>
      <c r="K22" s="92">
        <f t="shared" si="4"/>
        <v>3.01</v>
      </c>
      <c r="L22" s="92">
        <f t="shared" si="4"/>
        <v>2.694</v>
      </c>
      <c r="M22" s="92">
        <f t="shared" si="4"/>
        <v>2.448</v>
      </c>
      <c r="N22" s="92">
        <v>4.6900000000000004</v>
      </c>
      <c r="O22" s="92">
        <v>4.4050000000000002</v>
      </c>
      <c r="P22" s="92">
        <v>4</v>
      </c>
      <c r="Q22" s="92">
        <v>7.6479999999999997</v>
      </c>
      <c r="R22" s="92">
        <v>6.9859999999999998</v>
      </c>
      <c r="S22" s="92">
        <v>6.0670000000000002</v>
      </c>
      <c r="T22" s="89">
        <v>9.8661481771163295</v>
      </c>
    </row>
    <row r="23" spans="1:20" ht="15" customHeight="1">
      <c r="A23" s="91" t="s">
        <v>23</v>
      </c>
      <c r="B23" s="224"/>
      <c r="C23" s="93">
        <f>$K$23</f>
        <v>31.8</v>
      </c>
      <c r="D23" s="93">
        <f t="shared" ref="D23:F23" si="5">$K$23</f>
        <v>31.8</v>
      </c>
      <c r="E23" s="93">
        <f t="shared" si="5"/>
        <v>31.8</v>
      </c>
      <c r="F23" s="93">
        <f t="shared" si="5"/>
        <v>31.8</v>
      </c>
      <c r="G23" s="93">
        <f t="shared" ref="G23:I23" si="6">$K$23</f>
        <v>31.8</v>
      </c>
      <c r="H23" s="93">
        <f t="shared" si="6"/>
        <v>31.8</v>
      </c>
      <c r="I23" s="93">
        <f t="shared" si="6"/>
        <v>31.8</v>
      </c>
      <c r="J23" s="93">
        <f t="shared" ref="J23" si="7">$K$23</f>
        <v>31.8</v>
      </c>
      <c r="K23" s="93">
        <v>31.8</v>
      </c>
      <c r="L23" s="93">
        <f>$K$23</f>
        <v>31.8</v>
      </c>
      <c r="M23" s="93">
        <f>$K$23</f>
        <v>31.8</v>
      </c>
      <c r="N23" s="93">
        <v>31.8</v>
      </c>
      <c r="O23" s="93">
        <v>31.8</v>
      </c>
      <c r="P23" s="93">
        <v>31.8</v>
      </c>
      <c r="Q23" s="93">
        <v>31.8</v>
      </c>
      <c r="R23" s="93">
        <v>31.8</v>
      </c>
      <c r="S23" s="93">
        <v>31.8</v>
      </c>
      <c r="T23" s="93">
        <v>31.8</v>
      </c>
    </row>
    <row r="24" spans="1:20" ht="15" customHeight="1">
      <c r="A24" s="91" t="s">
        <v>24</v>
      </c>
      <c r="B24" s="224"/>
      <c r="C24" s="16">
        <f>C19*1000/1.163/(C25*60*60)+$B19</f>
        <v>13.514315928879927</v>
      </c>
      <c r="D24" s="16">
        <f t="shared" ref="D24:F24" si="8">D19*1000/1.163/(D25*60*60)+$B19</f>
        <v>13.431543471600399</v>
      </c>
      <c r="E24" s="16">
        <f t="shared" si="8"/>
        <v>13.224406426766553</v>
      </c>
      <c r="F24" s="16">
        <f t="shared" si="8"/>
        <v>13.017681185202754</v>
      </c>
      <c r="G24" s="16">
        <f t="shared" ref="G24:I24" si="9">G19*1000/1.163/(G25*60*60)+$B19</f>
        <v>12.810544140368911</v>
      </c>
      <c r="H24" s="16">
        <f t="shared" si="9"/>
        <v>12.603818898805113</v>
      </c>
      <c r="I24" s="16">
        <f t="shared" si="9"/>
        <v>12.396681853971266</v>
      </c>
      <c r="J24" s="16">
        <f t="shared" ref="J24:L24" si="10">J19*1000/1.163/(J25*60*60)+$B19</f>
        <v>12.189956612407467</v>
      </c>
      <c r="K24" s="16">
        <f t="shared" si="10"/>
        <v>11.982819567573621</v>
      </c>
      <c r="L24" s="16">
        <f t="shared" si="10"/>
        <v>11.72914875322442</v>
      </c>
      <c r="M24" s="16">
        <f t="shared" ref="M24" si="11">M19*1000/1.163/(M25*60*60)+$B19</f>
        <v>11.509245807019104</v>
      </c>
      <c r="N24" s="16">
        <v>10.8924674593056</v>
      </c>
      <c r="O24" s="16">
        <v>10.7371146756802</v>
      </c>
      <c r="P24" s="16">
        <v>10.5468615649183</v>
      </c>
      <c r="Q24" s="16">
        <v>9.5949783062037302</v>
      </c>
      <c r="R24" s="16">
        <v>9.4914097837868106</v>
      </c>
      <c r="S24" s="16">
        <v>9.3645743766122092</v>
      </c>
      <c r="T24" s="16">
        <v>8.2457048918934106</v>
      </c>
    </row>
    <row r="25" spans="1:20" ht="15" customHeight="1">
      <c r="A25" s="91" t="s">
        <v>28</v>
      </c>
      <c r="B25" s="225"/>
      <c r="C25" s="94">
        <v>0.57999999999999996</v>
      </c>
      <c r="D25" s="94">
        <v>0.57999999999999996</v>
      </c>
      <c r="E25" s="94">
        <v>0.57999999999999996</v>
      </c>
      <c r="F25" s="94">
        <v>0.57999999999999996</v>
      </c>
      <c r="G25" s="94">
        <v>0.57999999999999996</v>
      </c>
      <c r="H25" s="94">
        <v>0.57999999999999996</v>
      </c>
      <c r="I25" s="94">
        <v>0.57999999999999996</v>
      </c>
      <c r="J25" s="94">
        <v>0.57999999999999996</v>
      </c>
      <c r="K25" s="94">
        <v>0.57999999999999996</v>
      </c>
      <c r="L25" s="94">
        <v>0.57999999999999996</v>
      </c>
      <c r="M25" s="94">
        <v>0.57999999999999996</v>
      </c>
      <c r="N25" s="94">
        <v>0.57999999999999996</v>
      </c>
      <c r="O25" s="94">
        <v>0.57999999999999996</v>
      </c>
      <c r="P25" s="94">
        <v>0.57999999999999996</v>
      </c>
      <c r="Q25" s="94">
        <v>0.57999999999999996</v>
      </c>
      <c r="R25" s="94">
        <v>0.57999999999999996</v>
      </c>
      <c r="S25" s="94">
        <v>0.57999999999999996</v>
      </c>
      <c r="T25" s="94">
        <v>0.57999999999999996</v>
      </c>
    </row>
    <row r="26" spans="1:20" ht="15" customHeight="1">
      <c r="A26" s="85" t="s">
        <v>19</v>
      </c>
      <c r="B26" s="223">
        <v>9</v>
      </c>
      <c r="C26" s="100">
        <v>16.326000000000001</v>
      </c>
      <c r="D26" s="86">
        <v>16.154</v>
      </c>
      <c r="E26" s="86">
        <v>15.725</v>
      </c>
      <c r="F26" s="86">
        <v>15.295999999999999</v>
      </c>
      <c r="G26" s="16">
        <v>14.867000000000001</v>
      </c>
      <c r="H26" s="86">
        <v>14.361000000000001</v>
      </c>
      <c r="I26" s="86">
        <v>13.856</v>
      </c>
      <c r="J26" s="86">
        <v>13.35</v>
      </c>
      <c r="K26" s="86">
        <v>12.843999999999999</v>
      </c>
      <c r="L26" s="86">
        <v>12.218</v>
      </c>
      <c r="M26" s="107">
        <v>11.676</v>
      </c>
      <c r="N26" s="16">
        <v>10.012499999999999</v>
      </c>
      <c r="O26" s="88">
        <v>9.6329999999999991</v>
      </c>
      <c r="P26" s="88">
        <v>9.1635000000000009</v>
      </c>
      <c r="Q26" s="88">
        <v>6.6749999999999998</v>
      </c>
      <c r="R26" s="88">
        <v>6.4219999999999997</v>
      </c>
      <c r="S26" s="88">
        <v>6.109</v>
      </c>
      <c r="T26" s="88">
        <v>3.2109999999999999</v>
      </c>
    </row>
    <row r="27" spans="1:20" ht="15" customHeight="1">
      <c r="A27" s="87" t="s">
        <v>20</v>
      </c>
      <c r="B27" s="224"/>
      <c r="C27" s="92">
        <v>2.544</v>
      </c>
      <c r="D27" s="88">
        <v>2.6179999999999999</v>
      </c>
      <c r="E27" s="88">
        <v>2.8039999999999998</v>
      </c>
      <c r="F27" s="88">
        <v>2.99</v>
      </c>
      <c r="G27" s="88">
        <v>3.1760000000000002</v>
      </c>
      <c r="H27" s="88">
        <v>3.395</v>
      </c>
      <c r="I27" s="88">
        <v>3.613</v>
      </c>
      <c r="J27" s="88">
        <v>3.8319999999999999</v>
      </c>
      <c r="K27" s="88">
        <v>4.05</v>
      </c>
      <c r="L27" s="88">
        <v>4.3029999999999999</v>
      </c>
      <c r="M27" s="108">
        <v>4.5229999999999997</v>
      </c>
      <c r="N27" s="88">
        <v>1.92400076863951</v>
      </c>
      <c r="O27" s="88">
        <v>2.0060391503540198</v>
      </c>
      <c r="P27" s="88">
        <v>2.0736591989137798</v>
      </c>
      <c r="Q27" s="114">
        <v>0.76451723742984801</v>
      </c>
      <c r="R27" s="114">
        <v>0.80607505962093595</v>
      </c>
      <c r="S27" s="114">
        <v>0.87621916236374098</v>
      </c>
      <c r="T27" s="114">
        <v>0.27664670149604398</v>
      </c>
    </row>
    <row r="28" spans="1:20">
      <c r="A28" s="87" t="s">
        <v>21</v>
      </c>
      <c r="B28" s="224"/>
      <c r="C28" s="89">
        <v>82</v>
      </c>
      <c r="D28" s="89">
        <v>82</v>
      </c>
      <c r="E28" s="90">
        <v>124</v>
      </c>
      <c r="F28" s="90">
        <v>180</v>
      </c>
      <c r="G28" s="90">
        <v>252</v>
      </c>
      <c r="H28" s="90">
        <v>250</v>
      </c>
      <c r="I28" s="90">
        <v>247</v>
      </c>
      <c r="J28" s="90">
        <v>245</v>
      </c>
      <c r="K28" s="90">
        <v>242</v>
      </c>
      <c r="L28" s="90">
        <v>240</v>
      </c>
      <c r="M28" s="90">
        <v>238</v>
      </c>
      <c r="N28" s="90">
        <v>240</v>
      </c>
      <c r="O28" s="90">
        <v>237</v>
      </c>
      <c r="P28" s="90">
        <v>235</v>
      </c>
      <c r="Q28" s="90">
        <v>240</v>
      </c>
      <c r="R28" s="90">
        <v>237</v>
      </c>
      <c r="S28" s="90">
        <v>235</v>
      </c>
      <c r="T28" s="90">
        <v>182</v>
      </c>
    </row>
    <row r="29" spans="1:20" ht="15" customHeight="1">
      <c r="A29" s="91" t="s">
        <v>22</v>
      </c>
      <c r="B29" s="224"/>
      <c r="C29" s="92">
        <v>6.4169999999999998</v>
      </c>
      <c r="D29" s="92">
        <v>6.17</v>
      </c>
      <c r="E29" s="92">
        <v>5.6079999999999997</v>
      </c>
      <c r="F29" s="92">
        <v>5.1159999999999997</v>
      </c>
      <c r="G29" s="92">
        <v>4.681</v>
      </c>
      <c r="H29" s="92">
        <v>4.2300000000000004</v>
      </c>
      <c r="I29" s="92">
        <v>3.835</v>
      </c>
      <c r="J29" s="92">
        <v>3.484</v>
      </c>
      <c r="K29" s="92">
        <v>3.1709999999999998</v>
      </c>
      <c r="L29" s="88">
        <v>2.839</v>
      </c>
      <c r="M29" s="109">
        <v>2.581</v>
      </c>
      <c r="N29" s="92">
        <v>5.2039999999999997</v>
      </c>
      <c r="O29" s="92">
        <v>4.8019999999999996</v>
      </c>
      <c r="P29" s="92">
        <v>4.4189999999999996</v>
      </c>
      <c r="Q29" s="92">
        <v>8.7309999999999999</v>
      </c>
      <c r="R29" s="92">
        <v>7.9669999999999996</v>
      </c>
      <c r="S29" s="92">
        <v>6.9720000000000004</v>
      </c>
      <c r="T29" s="89">
        <v>11.606861685447999</v>
      </c>
    </row>
    <row r="30" spans="1:20" ht="15" customHeight="1">
      <c r="A30" s="91" t="s">
        <v>23</v>
      </c>
      <c r="B30" s="224"/>
      <c r="C30" s="93">
        <f>$K30</f>
        <v>36.1</v>
      </c>
      <c r="D30" s="93">
        <f t="shared" ref="D30:J30" si="12">$K30</f>
        <v>36.1</v>
      </c>
      <c r="E30" s="93">
        <f t="shared" si="12"/>
        <v>36.1</v>
      </c>
      <c r="F30" s="93">
        <f t="shared" si="12"/>
        <v>36.1</v>
      </c>
      <c r="G30" s="93">
        <f t="shared" si="12"/>
        <v>36.1</v>
      </c>
      <c r="H30" s="93">
        <f t="shared" si="12"/>
        <v>36.1</v>
      </c>
      <c r="I30" s="93">
        <f t="shared" si="12"/>
        <v>36.1</v>
      </c>
      <c r="J30" s="93">
        <f t="shared" si="12"/>
        <v>36.1</v>
      </c>
      <c r="K30" s="93">
        <v>36.1</v>
      </c>
      <c r="L30" s="93">
        <f t="shared" ref="L30:M30" si="13">$K30</f>
        <v>36.1</v>
      </c>
      <c r="M30" s="93">
        <f t="shared" si="13"/>
        <v>36.1</v>
      </c>
      <c r="N30" s="93">
        <v>36.1</v>
      </c>
      <c r="O30" s="93">
        <v>36.1</v>
      </c>
      <c r="P30" s="93">
        <v>36.1</v>
      </c>
      <c r="Q30" s="93">
        <v>36.1</v>
      </c>
      <c r="R30" s="93">
        <v>36.1</v>
      </c>
      <c r="S30" s="93">
        <v>36.1</v>
      </c>
      <c r="T30" s="93">
        <v>36.1</v>
      </c>
    </row>
    <row r="31" spans="1:20" ht="15" customHeight="1">
      <c r="A31" s="91" t="s">
        <v>24</v>
      </c>
      <c r="B31" s="224"/>
      <c r="C31" s="16">
        <f>C26*1000/1.163/(C32*60*60)+$B26</f>
        <v>15.34048472900894</v>
      </c>
      <c r="D31" s="16">
        <f t="shared" ref="D31:J31" si="14">D26*1000/1.163/(D32*60*60)+$B26</f>
        <v>15.273685551415561</v>
      </c>
      <c r="E31" s="16">
        <f t="shared" si="14"/>
        <v>15.107075974743697</v>
      </c>
      <c r="F31" s="16">
        <f t="shared" si="14"/>
        <v>14.940466398071834</v>
      </c>
      <c r="G31" s="16">
        <f t="shared" si="14"/>
        <v>14.773856821399971</v>
      </c>
      <c r="H31" s="16">
        <f t="shared" si="14"/>
        <v>14.577342961735722</v>
      </c>
      <c r="I31" s="16">
        <f t="shared" si="14"/>
        <v>14.381217469383063</v>
      </c>
      <c r="J31" s="16">
        <f t="shared" si="14"/>
        <v>14.184703609718813</v>
      </c>
      <c r="K31" s="16">
        <f t="shared" ref="K31:M31" si="15">K26*1000/1.163/(K32*60*60)+$B26</f>
        <v>13.988189750054566</v>
      </c>
      <c r="L31" s="16">
        <f t="shared" si="15"/>
        <v>13.745071812999585</v>
      </c>
      <c r="M31" s="16">
        <f t="shared" si="15"/>
        <v>13.534576730118118</v>
      </c>
      <c r="N31" s="16">
        <v>12.8885277072891</v>
      </c>
      <c r="O31" s="16">
        <v>12.7411423125409</v>
      </c>
      <c r="P31" s="16">
        <v>12.5588038597497</v>
      </c>
      <c r="Q31" s="16">
        <v>11.592351804859399</v>
      </c>
      <c r="R31" s="16">
        <v>11.494094875027301</v>
      </c>
      <c r="S31" s="16">
        <v>11.372535906499801</v>
      </c>
      <c r="T31" s="16">
        <v>10.247047437513601</v>
      </c>
    </row>
    <row r="32" spans="1:20" ht="15" customHeight="1">
      <c r="A32" s="91" t="s">
        <v>28</v>
      </c>
      <c r="B32" s="225"/>
      <c r="C32" s="94">
        <f>$K32</f>
        <v>0.61499999999999999</v>
      </c>
      <c r="D32" s="94">
        <f t="shared" ref="D32:J32" si="16">$K32</f>
        <v>0.61499999999999999</v>
      </c>
      <c r="E32" s="94">
        <f t="shared" si="16"/>
        <v>0.61499999999999999</v>
      </c>
      <c r="F32" s="94">
        <f t="shared" si="16"/>
        <v>0.61499999999999999</v>
      </c>
      <c r="G32" s="94">
        <f t="shared" si="16"/>
        <v>0.61499999999999999</v>
      </c>
      <c r="H32" s="94">
        <f t="shared" si="16"/>
        <v>0.61499999999999999</v>
      </c>
      <c r="I32" s="94">
        <f t="shared" si="16"/>
        <v>0.61499999999999999</v>
      </c>
      <c r="J32" s="94">
        <f t="shared" si="16"/>
        <v>0.61499999999999999</v>
      </c>
      <c r="K32" s="94">
        <v>0.61499999999999999</v>
      </c>
      <c r="L32" s="94">
        <f t="shared" ref="L32:M32" si="17">$K32</f>
        <v>0.61499999999999999</v>
      </c>
      <c r="M32" s="94">
        <f t="shared" si="17"/>
        <v>0.61499999999999999</v>
      </c>
      <c r="N32" s="94">
        <v>0.61499999999999999</v>
      </c>
      <c r="O32" s="94">
        <v>0.61499999999999999</v>
      </c>
      <c r="P32" s="94">
        <v>0.61499999999999999</v>
      </c>
      <c r="Q32" s="94">
        <v>0.61499999999999999</v>
      </c>
      <c r="R32" s="94">
        <v>0.61499999999999999</v>
      </c>
      <c r="S32" s="94">
        <v>0.61499999999999999</v>
      </c>
      <c r="T32" s="94">
        <v>0.61499999999999999</v>
      </c>
    </row>
    <row r="33" spans="1:20" ht="15" customHeight="1">
      <c r="A33" s="85" t="s">
        <v>19</v>
      </c>
      <c r="B33" s="223">
        <v>11</v>
      </c>
      <c r="C33" s="100">
        <v>16.834</v>
      </c>
      <c r="D33" s="86">
        <v>16.693000000000001</v>
      </c>
      <c r="E33" s="86">
        <v>16.338000000000001</v>
      </c>
      <c r="F33" s="86">
        <v>15.978</v>
      </c>
      <c r="G33" s="86">
        <v>15.622999999999999</v>
      </c>
      <c r="H33" s="86">
        <v>15.114000000000001</v>
      </c>
      <c r="I33" s="86">
        <v>14.606</v>
      </c>
      <c r="J33" s="86">
        <v>14.097</v>
      </c>
      <c r="K33" s="86">
        <v>13.587999999999999</v>
      </c>
      <c r="L33" s="86">
        <v>12.952999999999999</v>
      </c>
      <c r="M33" s="107">
        <v>12.401999999999999</v>
      </c>
      <c r="N33" s="16">
        <v>10.572749999999999</v>
      </c>
      <c r="O33" s="16">
        <v>10.191000000000001</v>
      </c>
      <c r="P33" s="88">
        <v>9.7147500000000004</v>
      </c>
      <c r="Q33" s="88">
        <v>7.0484999999999998</v>
      </c>
      <c r="R33" s="88">
        <v>6.7939999999999996</v>
      </c>
      <c r="S33" s="88">
        <v>6.4764999999999997</v>
      </c>
      <c r="T33" s="88">
        <v>3.3969999999999998</v>
      </c>
    </row>
    <row r="34" spans="1:20" ht="15" customHeight="1">
      <c r="A34" s="87" t="s">
        <v>20</v>
      </c>
      <c r="B34" s="224"/>
      <c r="C34" s="92">
        <v>2.589</v>
      </c>
      <c r="D34" s="88">
        <v>2.6539999999999999</v>
      </c>
      <c r="E34" s="88">
        <v>2.8220000000000001</v>
      </c>
      <c r="F34" s="88">
        <v>2.984</v>
      </c>
      <c r="G34" s="88">
        <v>3.153</v>
      </c>
      <c r="H34" s="88">
        <v>3.3849999999999998</v>
      </c>
      <c r="I34" s="88">
        <v>3.617</v>
      </c>
      <c r="J34" s="88">
        <v>3.8479999999999999</v>
      </c>
      <c r="K34" s="88">
        <v>4.08</v>
      </c>
      <c r="L34" s="88">
        <v>4.3440000000000003</v>
      </c>
      <c r="M34" s="108">
        <v>4.5720000000000001</v>
      </c>
      <c r="N34" s="88">
        <v>1.85</v>
      </c>
      <c r="O34" s="88">
        <v>1.9293828095418399</v>
      </c>
      <c r="P34" s="88">
        <v>2.0084246433739898</v>
      </c>
      <c r="Q34" s="114">
        <v>0.71835507541785604</v>
      </c>
      <c r="R34" s="114">
        <v>0.75657015590200405</v>
      </c>
      <c r="S34" s="114">
        <v>0.82251714503428996</v>
      </c>
      <c r="T34" s="114">
        <v>0.25289980808700802</v>
      </c>
    </row>
    <row r="35" spans="1:20">
      <c r="A35" s="87" t="s">
        <v>21</v>
      </c>
      <c r="B35" s="224"/>
      <c r="C35" s="89">
        <v>82</v>
      </c>
      <c r="D35" s="89">
        <v>82</v>
      </c>
      <c r="E35" s="90">
        <v>124</v>
      </c>
      <c r="F35" s="90">
        <v>180</v>
      </c>
      <c r="G35" s="90">
        <v>252</v>
      </c>
      <c r="H35" s="90">
        <v>250</v>
      </c>
      <c r="I35" s="90">
        <v>247</v>
      </c>
      <c r="J35" s="90">
        <v>245</v>
      </c>
      <c r="K35" s="90">
        <v>242</v>
      </c>
      <c r="L35" s="90">
        <v>240</v>
      </c>
      <c r="M35" s="90">
        <v>238</v>
      </c>
      <c r="N35" s="90">
        <v>240</v>
      </c>
      <c r="O35" s="90">
        <v>237</v>
      </c>
      <c r="P35" s="90">
        <v>235</v>
      </c>
      <c r="Q35" s="90">
        <v>240</v>
      </c>
      <c r="R35" s="90">
        <v>237</v>
      </c>
      <c r="S35" s="90">
        <v>235</v>
      </c>
      <c r="T35" s="90">
        <v>182</v>
      </c>
    </row>
    <row r="36" spans="1:20" ht="15" customHeight="1">
      <c r="A36" s="91" t="s">
        <v>22</v>
      </c>
      <c r="B36" s="224"/>
      <c r="C36" s="92">
        <f t="shared" ref="C36:M36" si="18">ROUND(C33/C34,3)</f>
        <v>6.5019999999999998</v>
      </c>
      <c r="D36" s="92">
        <f t="shared" si="18"/>
        <v>6.29</v>
      </c>
      <c r="E36" s="92">
        <f t="shared" si="18"/>
        <v>5.79</v>
      </c>
      <c r="F36" s="92">
        <f t="shared" si="18"/>
        <v>5.3550000000000004</v>
      </c>
      <c r="G36" s="92">
        <f t="shared" si="18"/>
        <v>4.9550000000000001</v>
      </c>
      <c r="H36" s="92">
        <f t="shared" si="18"/>
        <v>4.4649999999999999</v>
      </c>
      <c r="I36" s="92">
        <f t="shared" si="18"/>
        <v>4.0380000000000003</v>
      </c>
      <c r="J36" s="92">
        <f t="shared" si="18"/>
        <v>3.6629999999999998</v>
      </c>
      <c r="K36" s="92">
        <f t="shared" si="18"/>
        <v>3.33</v>
      </c>
      <c r="L36" s="92">
        <f t="shared" si="18"/>
        <v>2.9820000000000002</v>
      </c>
      <c r="M36" s="92">
        <f t="shared" si="18"/>
        <v>2.7130000000000001</v>
      </c>
      <c r="N36" s="92">
        <v>5.7149999999999999</v>
      </c>
      <c r="O36" s="92">
        <v>5.282</v>
      </c>
      <c r="P36" s="92">
        <v>4.8369999999999997</v>
      </c>
      <c r="Q36" s="92">
        <v>9.8119999999999994</v>
      </c>
      <c r="R36" s="92">
        <v>8.98</v>
      </c>
      <c r="S36" s="92">
        <v>7.8739999999999997</v>
      </c>
      <c r="T36" s="89">
        <v>13.432196828046999</v>
      </c>
    </row>
    <row r="37" spans="1:20" ht="15" customHeight="1">
      <c r="A37" s="91" t="s">
        <v>23</v>
      </c>
      <c r="B37" s="224"/>
      <c r="C37" s="93">
        <f>$K37</f>
        <v>40.4</v>
      </c>
      <c r="D37" s="93">
        <f t="shared" ref="D37:I37" si="19">$K37</f>
        <v>40.4</v>
      </c>
      <c r="E37" s="93">
        <f t="shared" si="19"/>
        <v>40.4</v>
      </c>
      <c r="F37" s="93">
        <f t="shared" si="19"/>
        <v>40.4</v>
      </c>
      <c r="G37" s="93">
        <f t="shared" si="19"/>
        <v>40.4</v>
      </c>
      <c r="H37" s="93">
        <f t="shared" si="19"/>
        <v>40.4</v>
      </c>
      <c r="I37" s="93">
        <f t="shared" si="19"/>
        <v>40.4</v>
      </c>
      <c r="J37" s="93">
        <f t="shared" ref="J37:M37" si="20">$K37</f>
        <v>40.4</v>
      </c>
      <c r="K37" s="93">
        <v>40.4</v>
      </c>
      <c r="L37" s="93">
        <f t="shared" si="20"/>
        <v>40.4</v>
      </c>
      <c r="M37" s="93">
        <f t="shared" si="20"/>
        <v>40.4</v>
      </c>
      <c r="N37" s="93">
        <v>40.4</v>
      </c>
      <c r="O37" s="93">
        <v>40.4</v>
      </c>
      <c r="P37" s="93">
        <v>40.4</v>
      </c>
      <c r="Q37" s="93">
        <v>40.4</v>
      </c>
      <c r="R37" s="93">
        <v>40.4</v>
      </c>
      <c r="S37" s="93">
        <v>40.4</v>
      </c>
      <c r="T37" s="93">
        <v>40.4</v>
      </c>
    </row>
    <row r="38" spans="1:20" ht="15" customHeight="1">
      <c r="A38" s="91" t="s">
        <v>24</v>
      </c>
      <c r="B38" s="224"/>
      <c r="C38" s="16">
        <f>C33*1000/1.163/(C39*60*60)+$B33</f>
        <v>17.176239360717766</v>
      </c>
      <c r="D38" s="16">
        <f t="shared" ref="D38:I38" si="21">D33*1000/1.163/(D39*60*60)+$B33</f>
        <v>17.124507760987388</v>
      </c>
      <c r="E38" s="16">
        <f t="shared" si="21"/>
        <v>16.994261534715864</v>
      </c>
      <c r="F38" s="16">
        <f t="shared" si="21"/>
        <v>16.862180854553195</v>
      </c>
      <c r="G38" s="16">
        <f t="shared" si="21"/>
        <v>16.731934628281671</v>
      </c>
      <c r="H38" s="16">
        <f t="shared" si="21"/>
        <v>16.545187222162784</v>
      </c>
      <c r="I38" s="16">
        <f t="shared" si="21"/>
        <v>16.358806706822129</v>
      </c>
      <c r="J38" s="16">
        <f t="shared" ref="J38:M38" si="22">J33*1000/1.163/(J39*60*60)+$B33</f>
        <v>16.172059300703239</v>
      </c>
      <c r="K38" s="16">
        <f t="shared" si="22"/>
        <v>15.985311894584353</v>
      </c>
      <c r="L38" s="16">
        <f t="shared" si="22"/>
        <v>15.752336250408533</v>
      </c>
      <c r="M38" s="16">
        <f t="shared" si="22"/>
        <v>15.550179431604001</v>
      </c>
      <c r="N38" s="16">
        <v>14.879044475527399</v>
      </c>
      <c r="O38" s="16">
        <v>14.738983920938299</v>
      </c>
      <c r="P38" s="16">
        <v>14.5642521878064</v>
      </c>
      <c r="Q38" s="16">
        <v>13.5860296503516</v>
      </c>
      <c r="R38" s="16">
        <v>13.492655947292199</v>
      </c>
      <c r="S38" s="16">
        <v>13.3761681252043</v>
      </c>
      <c r="T38" s="16">
        <v>12.2463279736461</v>
      </c>
    </row>
    <row r="39" spans="1:20" ht="15" customHeight="1">
      <c r="A39" s="91" t="s">
        <v>28</v>
      </c>
      <c r="B39" s="225"/>
      <c r="C39" s="94">
        <f>$K39</f>
        <v>0.65100000000000002</v>
      </c>
      <c r="D39" s="94">
        <f t="shared" ref="D39:I39" si="23">$K39</f>
        <v>0.65100000000000002</v>
      </c>
      <c r="E39" s="94">
        <f t="shared" si="23"/>
        <v>0.65100000000000002</v>
      </c>
      <c r="F39" s="94">
        <f t="shared" si="23"/>
        <v>0.65100000000000002</v>
      </c>
      <c r="G39" s="94">
        <f t="shared" si="23"/>
        <v>0.65100000000000002</v>
      </c>
      <c r="H39" s="94">
        <f t="shared" si="23"/>
        <v>0.65100000000000002</v>
      </c>
      <c r="I39" s="94">
        <f t="shared" si="23"/>
        <v>0.65100000000000002</v>
      </c>
      <c r="J39" s="94">
        <f t="shared" ref="J39:M39" si="24">$K39</f>
        <v>0.65100000000000002</v>
      </c>
      <c r="K39" s="94">
        <v>0.65100000000000002</v>
      </c>
      <c r="L39" s="94">
        <f t="shared" si="24"/>
        <v>0.65100000000000002</v>
      </c>
      <c r="M39" s="94">
        <f t="shared" si="24"/>
        <v>0.65100000000000002</v>
      </c>
      <c r="N39" s="94">
        <v>0.65100000000000002</v>
      </c>
      <c r="O39" s="94">
        <v>0.65100000000000002</v>
      </c>
      <c r="P39" s="94">
        <v>0.65100000000000002</v>
      </c>
      <c r="Q39" s="94">
        <v>0.65100000000000002</v>
      </c>
      <c r="R39" s="94">
        <v>0.65100000000000002</v>
      </c>
      <c r="S39" s="94">
        <v>0.65100000000000002</v>
      </c>
      <c r="T39" s="94">
        <v>0.65100000000000002</v>
      </c>
    </row>
    <row r="40" spans="1:20" ht="15" customHeight="1">
      <c r="A40" s="85" t="s">
        <v>19</v>
      </c>
      <c r="B40" s="223">
        <v>13</v>
      </c>
      <c r="C40" s="86">
        <v>17.341000000000001</v>
      </c>
      <c r="D40" s="86">
        <v>17.23</v>
      </c>
      <c r="E40" s="86">
        <v>16.95</v>
      </c>
      <c r="F40" s="86">
        <v>16.66</v>
      </c>
      <c r="G40" s="86">
        <v>16.38</v>
      </c>
      <c r="H40" s="86">
        <v>15.868</v>
      </c>
      <c r="I40" s="86">
        <v>15.356999999999999</v>
      </c>
      <c r="J40" s="86">
        <v>14.845000000000001</v>
      </c>
      <c r="K40" s="86">
        <v>14.333</v>
      </c>
      <c r="L40" s="86">
        <v>13.686999999999999</v>
      </c>
      <c r="M40" s="86">
        <v>13.128</v>
      </c>
      <c r="N40" s="16">
        <v>11.133749999999999</v>
      </c>
      <c r="O40" s="16">
        <v>10.749750000000001</v>
      </c>
      <c r="P40" s="16">
        <v>10.26525</v>
      </c>
      <c r="Q40" s="88">
        <v>7.4225000000000003</v>
      </c>
      <c r="R40" s="88">
        <v>7.1665000000000001</v>
      </c>
      <c r="S40" s="88">
        <v>6.8434999999999997</v>
      </c>
      <c r="T40" s="88">
        <v>3.58325</v>
      </c>
    </row>
    <row r="41" spans="1:20" ht="15" customHeight="1">
      <c r="A41" s="87" t="s">
        <v>20</v>
      </c>
      <c r="B41" s="224"/>
      <c r="C41" s="88">
        <v>2.6339999999999999</v>
      </c>
      <c r="D41" s="88">
        <v>2.69</v>
      </c>
      <c r="E41" s="88">
        <v>2.84</v>
      </c>
      <c r="F41" s="88">
        <v>2.98</v>
      </c>
      <c r="G41" s="88">
        <v>3.1309999999999998</v>
      </c>
      <c r="H41" s="88">
        <v>3.3759999999999999</v>
      </c>
      <c r="I41" s="88">
        <v>3.621</v>
      </c>
      <c r="J41" s="88">
        <v>3.8660000000000001</v>
      </c>
      <c r="K41" s="88">
        <v>4.1109999999999998</v>
      </c>
      <c r="L41" s="88">
        <v>4.3849999999999998</v>
      </c>
      <c r="M41" s="88">
        <v>4.6219999999999999</v>
      </c>
      <c r="N41" s="88">
        <v>1.7862586234558</v>
      </c>
      <c r="O41" s="88">
        <v>1.8633645345813801</v>
      </c>
      <c r="P41" s="88">
        <v>1.95193953223046</v>
      </c>
      <c r="Q41" s="114">
        <v>0.68102578218185195</v>
      </c>
      <c r="R41" s="114">
        <v>0.70913318820502702</v>
      </c>
      <c r="S41" s="114">
        <v>0.77873236231224396</v>
      </c>
      <c r="T41" s="114">
        <v>0.234714530332962</v>
      </c>
    </row>
    <row r="42" spans="1:20">
      <c r="A42" s="87" t="s">
        <v>21</v>
      </c>
      <c r="B42" s="224"/>
      <c r="C42" s="89">
        <v>82</v>
      </c>
      <c r="D42" s="89">
        <v>82</v>
      </c>
      <c r="E42" s="90">
        <v>124</v>
      </c>
      <c r="F42" s="90">
        <v>180</v>
      </c>
      <c r="G42" s="90">
        <v>252</v>
      </c>
      <c r="H42" s="90">
        <v>250</v>
      </c>
      <c r="I42" s="90">
        <v>247</v>
      </c>
      <c r="J42" s="90">
        <v>245</v>
      </c>
      <c r="K42" s="90">
        <v>242</v>
      </c>
      <c r="L42" s="90">
        <v>240</v>
      </c>
      <c r="M42" s="90">
        <v>238</v>
      </c>
      <c r="N42" s="90">
        <v>240</v>
      </c>
      <c r="O42" s="90">
        <v>237</v>
      </c>
      <c r="P42" s="90">
        <v>235</v>
      </c>
      <c r="Q42" s="90">
        <v>240</v>
      </c>
      <c r="R42" s="90">
        <v>237</v>
      </c>
      <c r="S42" s="90">
        <v>235</v>
      </c>
      <c r="T42" s="90">
        <v>182</v>
      </c>
    </row>
    <row r="43" spans="1:20" ht="15" customHeight="1">
      <c r="A43" s="91" t="s">
        <v>22</v>
      </c>
      <c r="B43" s="224"/>
      <c r="C43" s="92">
        <f t="shared" ref="C43:M43" si="25">ROUND(C40/C41,3)</f>
        <v>6.5839999999999996</v>
      </c>
      <c r="D43" s="92">
        <f t="shared" si="25"/>
        <v>6.4050000000000002</v>
      </c>
      <c r="E43" s="92">
        <f t="shared" si="25"/>
        <v>5.968</v>
      </c>
      <c r="F43" s="92">
        <f t="shared" si="25"/>
        <v>5.5910000000000002</v>
      </c>
      <c r="G43" s="92">
        <f t="shared" si="25"/>
        <v>5.2320000000000002</v>
      </c>
      <c r="H43" s="92">
        <f t="shared" si="25"/>
        <v>4.7</v>
      </c>
      <c r="I43" s="92">
        <f t="shared" si="25"/>
        <v>4.2409999999999997</v>
      </c>
      <c r="J43" s="92">
        <f t="shared" si="25"/>
        <v>3.84</v>
      </c>
      <c r="K43" s="92">
        <f t="shared" si="25"/>
        <v>3.4860000000000002</v>
      </c>
      <c r="L43" s="92">
        <f t="shared" si="25"/>
        <v>3.121</v>
      </c>
      <c r="M43" s="92">
        <f t="shared" si="25"/>
        <v>2.84</v>
      </c>
      <c r="N43" s="92">
        <v>6.2329999999999997</v>
      </c>
      <c r="O43" s="92">
        <v>5.7690000000000001</v>
      </c>
      <c r="P43" s="92">
        <v>5.2590000000000003</v>
      </c>
      <c r="Q43" s="89">
        <v>10.898999999999999</v>
      </c>
      <c r="R43" s="89">
        <v>10.106</v>
      </c>
      <c r="S43" s="92">
        <v>8.7880000000000003</v>
      </c>
      <c r="T43" s="89">
        <v>15.266417442997099</v>
      </c>
    </row>
    <row r="44" spans="1:20" ht="15" customHeight="1">
      <c r="A44" s="91" t="s">
        <v>23</v>
      </c>
      <c r="B44" s="224"/>
      <c r="C44" s="93">
        <f>$K44</f>
        <v>44.6</v>
      </c>
      <c r="D44" s="93">
        <f t="shared" ref="D44:J44" si="26">$K44</f>
        <v>44.6</v>
      </c>
      <c r="E44" s="93">
        <f t="shared" si="26"/>
        <v>44.6</v>
      </c>
      <c r="F44" s="93">
        <f t="shared" si="26"/>
        <v>44.6</v>
      </c>
      <c r="G44" s="93">
        <f t="shared" si="26"/>
        <v>44.6</v>
      </c>
      <c r="H44" s="93">
        <f t="shared" si="26"/>
        <v>44.6</v>
      </c>
      <c r="I44" s="93">
        <f t="shared" si="26"/>
        <v>44.6</v>
      </c>
      <c r="J44" s="93">
        <f t="shared" si="26"/>
        <v>44.6</v>
      </c>
      <c r="K44" s="93">
        <v>44.6</v>
      </c>
      <c r="L44" s="93">
        <f t="shared" ref="L44:M44" si="27">$K44</f>
        <v>44.6</v>
      </c>
      <c r="M44" s="93">
        <f t="shared" si="27"/>
        <v>44.6</v>
      </c>
      <c r="N44" s="93">
        <v>44.6</v>
      </c>
      <c r="O44" s="93">
        <v>44.6</v>
      </c>
      <c r="P44" s="93">
        <v>44.6</v>
      </c>
      <c r="Q44" s="93">
        <v>44.6</v>
      </c>
      <c r="R44" s="93">
        <v>44.6</v>
      </c>
      <c r="S44" s="93">
        <v>44.6</v>
      </c>
      <c r="T44" s="93">
        <v>44.6</v>
      </c>
    </row>
    <row r="45" spans="1:20" ht="15" customHeight="1">
      <c r="A45" s="91" t="s">
        <v>24</v>
      </c>
      <c r="B45" s="224"/>
      <c r="C45" s="16">
        <f>C40*1000/1.163/(C46*60*60)+$B40</f>
        <v>19.037648241133247</v>
      </c>
      <c r="D45" s="16">
        <f t="shared" ref="D45:J45" si="28">D40*1000/1.163/(D46*60*60)+$B40</f>
        <v>18.999001164565239</v>
      </c>
      <c r="E45" s="16">
        <f t="shared" si="28"/>
        <v>18.901513043492791</v>
      </c>
      <c r="F45" s="16">
        <f t="shared" si="28"/>
        <v>18.800543203810616</v>
      </c>
      <c r="G45" s="16">
        <f t="shared" si="28"/>
        <v>18.703055082738167</v>
      </c>
      <c r="H45" s="16">
        <f t="shared" si="28"/>
        <v>18.524791089919979</v>
      </c>
      <c r="I45" s="16">
        <f t="shared" si="28"/>
        <v>18.346875268962762</v>
      </c>
      <c r="J45" s="16">
        <f t="shared" si="28"/>
        <v>18.168611276144574</v>
      </c>
      <c r="K45" s="16">
        <f t="shared" ref="K45:M45" si="29">K40*1000/1.163/(K46*60*60)+$B40</f>
        <v>17.990347283326383</v>
      </c>
      <c r="L45" s="16">
        <f t="shared" si="29"/>
        <v>17.765428261137806</v>
      </c>
      <c r="M45" s="16">
        <f t="shared" si="29"/>
        <v>17.570800190853888</v>
      </c>
      <c r="N45" s="16">
        <v>16.876458457108399</v>
      </c>
      <c r="O45" s="16">
        <v>16.7427604624948</v>
      </c>
      <c r="P45" s="16">
        <v>16.574071195853399</v>
      </c>
      <c r="Q45" s="16">
        <v>15.5843056380723</v>
      </c>
      <c r="R45" s="16">
        <v>15.4951736416632</v>
      </c>
      <c r="S45" s="16">
        <v>15.3827141305689</v>
      </c>
      <c r="T45" s="16">
        <v>14.2475868208316</v>
      </c>
    </row>
    <row r="46" spans="1:20" ht="15" customHeight="1">
      <c r="A46" s="91" t="s">
        <v>28</v>
      </c>
      <c r="B46" s="225"/>
      <c r="C46" s="94">
        <f>$K46</f>
        <v>0.68600000000000005</v>
      </c>
      <c r="D46" s="94">
        <f t="shared" ref="D46:J46" si="30">$K46</f>
        <v>0.68600000000000005</v>
      </c>
      <c r="E46" s="94">
        <f t="shared" si="30"/>
        <v>0.68600000000000005</v>
      </c>
      <c r="F46" s="94">
        <f t="shared" si="30"/>
        <v>0.68600000000000005</v>
      </c>
      <c r="G46" s="94">
        <f t="shared" si="30"/>
        <v>0.68600000000000005</v>
      </c>
      <c r="H46" s="94">
        <f t="shared" si="30"/>
        <v>0.68600000000000005</v>
      </c>
      <c r="I46" s="94">
        <f t="shared" si="30"/>
        <v>0.68600000000000005</v>
      </c>
      <c r="J46" s="94">
        <f t="shared" si="30"/>
        <v>0.68600000000000005</v>
      </c>
      <c r="K46" s="94">
        <v>0.68600000000000005</v>
      </c>
      <c r="L46" s="94">
        <f t="shared" ref="L46:M46" si="31">$K46</f>
        <v>0.68600000000000005</v>
      </c>
      <c r="M46" s="94">
        <f t="shared" si="31"/>
        <v>0.68600000000000005</v>
      </c>
      <c r="N46" s="94">
        <v>0.68600000000000005</v>
      </c>
      <c r="O46" s="94">
        <v>0.68600000000000005</v>
      </c>
      <c r="P46" s="94">
        <v>0.68600000000000005</v>
      </c>
      <c r="Q46" s="94">
        <v>0.68600000000000005</v>
      </c>
      <c r="R46" s="94">
        <v>0.68600000000000005</v>
      </c>
      <c r="S46" s="94">
        <v>0.68600000000000005</v>
      </c>
      <c r="T46" s="94">
        <v>0.68600000000000005</v>
      </c>
    </row>
    <row r="47" spans="1:20" ht="15" customHeight="1">
      <c r="A47" s="85" t="s">
        <v>19</v>
      </c>
      <c r="B47" s="223">
        <v>15</v>
      </c>
      <c r="C47" s="100">
        <v>18.14</v>
      </c>
      <c r="D47" s="86">
        <v>17.989999999999998</v>
      </c>
      <c r="E47" s="86">
        <v>17.600000000000001</v>
      </c>
      <c r="F47" s="86">
        <v>17.22</v>
      </c>
      <c r="G47" s="86">
        <v>16.829999999999998</v>
      </c>
      <c r="H47" s="86">
        <v>16.391999999999999</v>
      </c>
      <c r="I47" s="86">
        <v>15.954000000000001</v>
      </c>
      <c r="J47" s="86">
        <v>15.515000000000001</v>
      </c>
      <c r="K47" s="86">
        <v>15.077</v>
      </c>
      <c r="L47" s="86">
        <v>14.371</v>
      </c>
      <c r="M47" s="107">
        <v>13.76</v>
      </c>
      <c r="N47" s="16">
        <v>11.63625</v>
      </c>
      <c r="O47" s="16">
        <v>11.30775</v>
      </c>
      <c r="P47" s="16">
        <v>10.77825</v>
      </c>
      <c r="Q47" s="88">
        <v>7.7575000000000003</v>
      </c>
      <c r="R47" s="88">
        <v>7.5385</v>
      </c>
      <c r="S47" s="88">
        <v>7.1855000000000002</v>
      </c>
      <c r="T47" s="88">
        <v>3.76925</v>
      </c>
    </row>
    <row r="48" spans="1:20" ht="15" customHeight="1">
      <c r="A48" s="87" t="s">
        <v>20</v>
      </c>
      <c r="B48" s="224"/>
      <c r="C48" s="92">
        <v>2.56</v>
      </c>
      <c r="D48" s="88">
        <v>2.63</v>
      </c>
      <c r="E48" s="88">
        <v>2.8</v>
      </c>
      <c r="F48" s="88">
        <v>2.97</v>
      </c>
      <c r="G48" s="88">
        <v>3.14</v>
      </c>
      <c r="H48" s="88">
        <v>3.39</v>
      </c>
      <c r="I48" s="88">
        <v>3.641</v>
      </c>
      <c r="J48" s="88">
        <v>3.891</v>
      </c>
      <c r="K48" s="88">
        <v>4.141</v>
      </c>
      <c r="L48" s="88">
        <v>4.4020000000000001</v>
      </c>
      <c r="M48" s="108">
        <v>4.6280000000000001</v>
      </c>
      <c r="N48" s="88">
        <v>1.7251667902149701</v>
      </c>
      <c r="O48" s="88">
        <v>1.8103986551392901</v>
      </c>
      <c r="P48" s="88">
        <v>1.8979133650290501</v>
      </c>
      <c r="Q48" s="114">
        <v>0.64710543877210502</v>
      </c>
      <c r="R48" s="114">
        <v>0.68432280319535199</v>
      </c>
      <c r="S48" s="114">
        <v>0.74146114952017295</v>
      </c>
      <c r="T48" s="114">
        <v>0.22063198134702</v>
      </c>
    </row>
    <row r="49" spans="1:20">
      <c r="A49" s="87" t="s">
        <v>21</v>
      </c>
      <c r="B49" s="224"/>
      <c r="C49" s="89">
        <v>82</v>
      </c>
      <c r="D49" s="89">
        <v>82</v>
      </c>
      <c r="E49" s="90">
        <v>124</v>
      </c>
      <c r="F49" s="90">
        <v>180</v>
      </c>
      <c r="G49" s="90">
        <v>252</v>
      </c>
      <c r="H49" s="90">
        <v>250</v>
      </c>
      <c r="I49" s="90">
        <v>247</v>
      </c>
      <c r="J49" s="90">
        <v>245</v>
      </c>
      <c r="K49" s="90">
        <v>242</v>
      </c>
      <c r="L49" s="90">
        <v>240</v>
      </c>
      <c r="M49" s="90">
        <v>238</v>
      </c>
      <c r="N49" s="90">
        <v>240</v>
      </c>
      <c r="O49" s="90">
        <v>237</v>
      </c>
      <c r="P49" s="90">
        <v>235</v>
      </c>
      <c r="Q49" s="90">
        <v>240</v>
      </c>
      <c r="R49" s="90">
        <v>237</v>
      </c>
      <c r="S49" s="90">
        <v>235</v>
      </c>
      <c r="T49" s="90">
        <v>182</v>
      </c>
    </row>
    <row r="50" spans="1:20" ht="15" customHeight="1">
      <c r="A50" s="91" t="s">
        <v>22</v>
      </c>
      <c r="B50" s="224"/>
      <c r="C50" s="92">
        <f t="shared" ref="C50:M50" si="32">ROUND(C47/C48,3)</f>
        <v>7.0860000000000003</v>
      </c>
      <c r="D50" s="92">
        <f t="shared" si="32"/>
        <v>6.84</v>
      </c>
      <c r="E50" s="92">
        <f t="shared" si="32"/>
        <v>6.2859999999999996</v>
      </c>
      <c r="F50" s="92">
        <f t="shared" si="32"/>
        <v>5.798</v>
      </c>
      <c r="G50" s="92">
        <f t="shared" si="32"/>
        <v>5.36</v>
      </c>
      <c r="H50" s="92">
        <f t="shared" si="32"/>
        <v>4.835</v>
      </c>
      <c r="I50" s="92">
        <f t="shared" si="32"/>
        <v>4.3819999999999997</v>
      </c>
      <c r="J50" s="92">
        <f t="shared" si="32"/>
        <v>3.9870000000000001</v>
      </c>
      <c r="K50" s="92">
        <f t="shared" si="32"/>
        <v>3.641</v>
      </c>
      <c r="L50" s="92">
        <f t="shared" si="32"/>
        <v>3.2650000000000001</v>
      </c>
      <c r="M50" s="92">
        <f t="shared" si="32"/>
        <v>2.9729999999999999</v>
      </c>
      <c r="N50" s="92">
        <v>6.7450000000000001</v>
      </c>
      <c r="O50" s="92">
        <v>6.2460000000000004</v>
      </c>
      <c r="P50" s="92">
        <v>5.6790000000000003</v>
      </c>
      <c r="Q50" s="89">
        <v>11.988</v>
      </c>
      <c r="R50" s="89">
        <v>11.016</v>
      </c>
      <c r="S50" s="92">
        <v>9.6910000000000007</v>
      </c>
      <c r="T50" s="89">
        <v>17.083878669754402</v>
      </c>
    </row>
    <row r="51" spans="1:20" ht="15" customHeight="1">
      <c r="A51" s="91" t="s">
        <v>23</v>
      </c>
      <c r="B51" s="224"/>
      <c r="C51" s="93">
        <f>$K51</f>
        <v>48.9</v>
      </c>
      <c r="D51" s="93">
        <f t="shared" ref="D51:J51" si="33">$K51</f>
        <v>48.9</v>
      </c>
      <c r="E51" s="93">
        <f t="shared" si="33"/>
        <v>48.9</v>
      </c>
      <c r="F51" s="93">
        <f t="shared" si="33"/>
        <v>48.9</v>
      </c>
      <c r="G51" s="93">
        <f t="shared" si="33"/>
        <v>48.9</v>
      </c>
      <c r="H51" s="93">
        <f t="shared" si="33"/>
        <v>48.9</v>
      </c>
      <c r="I51" s="93">
        <f t="shared" si="33"/>
        <v>48.9</v>
      </c>
      <c r="J51" s="93">
        <f t="shared" si="33"/>
        <v>48.9</v>
      </c>
      <c r="K51" s="93">
        <v>48.9</v>
      </c>
      <c r="L51" s="93">
        <f t="shared" ref="L51:M51" si="34">$K51</f>
        <v>48.9</v>
      </c>
      <c r="M51" s="93">
        <f t="shared" si="34"/>
        <v>48.9</v>
      </c>
      <c r="N51" s="93">
        <v>48.9</v>
      </c>
      <c r="O51" s="93">
        <v>48.9</v>
      </c>
      <c r="P51" s="93">
        <v>48.9</v>
      </c>
      <c r="Q51" s="93">
        <v>48.9</v>
      </c>
      <c r="R51" s="93">
        <v>48.9</v>
      </c>
      <c r="S51" s="93">
        <v>48.9</v>
      </c>
      <c r="T51" s="93">
        <v>48.9</v>
      </c>
    </row>
    <row r="52" spans="1:20" ht="15" customHeight="1">
      <c r="A52" s="91" t="s">
        <v>24</v>
      </c>
      <c r="B52" s="224"/>
      <c r="C52" s="16">
        <f>C47*1000/1.163/(C53*60*60)+$B47</f>
        <v>21.000920449893044</v>
      </c>
      <c r="D52" s="16">
        <f t="shared" ref="D52:J52" si="35">D47*1000/1.163/(D53*60*60)+$B47</f>
        <v>20.951298726216969</v>
      </c>
      <c r="E52" s="16">
        <f t="shared" si="35"/>
        <v>20.822282244659181</v>
      </c>
      <c r="F52" s="16">
        <f t="shared" si="35"/>
        <v>20.69657387801313</v>
      </c>
      <c r="G52" s="16">
        <f t="shared" si="35"/>
        <v>20.567557396455342</v>
      </c>
      <c r="H52" s="16">
        <f t="shared" si="35"/>
        <v>20.422661963321211</v>
      </c>
      <c r="I52" s="16">
        <f t="shared" si="35"/>
        <v>20.27776653018708</v>
      </c>
      <c r="J52" s="16">
        <f t="shared" si="35"/>
        <v>20.132540285561774</v>
      </c>
      <c r="K52" s="16">
        <f t="shared" ref="K52:M52" si="36">K47*1000/1.163/(K53*60*60)+$B47</f>
        <v>19.987644852427643</v>
      </c>
      <c r="L52" s="16">
        <f t="shared" si="36"/>
        <v>19.754091939658927</v>
      </c>
      <c r="M52" s="16">
        <f t="shared" si="36"/>
        <v>19.551966118551725</v>
      </c>
      <c r="N52" s="16">
        <v>18.849405214171298</v>
      </c>
      <c r="O52" s="16">
        <v>18.740733639320698</v>
      </c>
      <c r="P52" s="16">
        <v>18.565568954744201</v>
      </c>
      <c r="Q52" s="16">
        <v>17.566270142780901</v>
      </c>
      <c r="R52" s="16">
        <v>17.4938224262138</v>
      </c>
      <c r="S52" s="16">
        <v>17.377045969829499</v>
      </c>
      <c r="T52" s="16">
        <v>16.246911213106898</v>
      </c>
    </row>
    <row r="53" spans="1:20" ht="15" customHeight="1">
      <c r="A53" s="91" t="s">
        <v>28</v>
      </c>
      <c r="B53" s="225"/>
      <c r="C53" s="94">
        <f>$K53</f>
        <v>0.72199999999999998</v>
      </c>
      <c r="D53" s="94">
        <f t="shared" ref="D53:J53" si="37">$K53</f>
        <v>0.72199999999999998</v>
      </c>
      <c r="E53" s="94">
        <f t="shared" si="37"/>
        <v>0.72199999999999998</v>
      </c>
      <c r="F53" s="94">
        <f t="shared" si="37"/>
        <v>0.72199999999999998</v>
      </c>
      <c r="G53" s="94">
        <f t="shared" si="37"/>
        <v>0.72199999999999998</v>
      </c>
      <c r="H53" s="94">
        <f t="shared" si="37"/>
        <v>0.72199999999999998</v>
      </c>
      <c r="I53" s="94">
        <f t="shared" si="37"/>
        <v>0.72199999999999998</v>
      </c>
      <c r="J53" s="94">
        <f t="shared" si="37"/>
        <v>0.72199999999999998</v>
      </c>
      <c r="K53" s="94">
        <v>0.72199999999999998</v>
      </c>
      <c r="L53" s="94">
        <f t="shared" ref="L53:M53" si="38">$K53</f>
        <v>0.72199999999999998</v>
      </c>
      <c r="M53" s="94">
        <f t="shared" si="38"/>
        <v>0.72199999999999998</v>
      </c>
      <c r="N53" s="94">
        <v>0.72199999999999998</v>
      </c>
      <c r="O53" s="94">
        <v>0.72199999999999998</v>
      </c>
      <c r="P53" s="94">
        <v>0.72199999999999998</v>
      </c>
      <c r="Q53" s="94">
        <v>0.72199999999999998</v>
      </c>
      <c r="R53" s="94">
        <v>0.72199999999999998</v>
      </c>
      <c r="S53" s="94">
        <v>0.72199999999999998</v>
      </c>
      <c r="T53" s="94">
        <v>0.72199999999999998</v>
      </c>
    </row>
    <row r="54" spans="1:20" ht="15" customHeight="1">
      <c r="A54" s="85" t="s">
        <v>19</v>
      </c>
      <c r="B54" s="223">
        <v>15.6</v>
      </c>
      <c r="C54" s="86">
        <v>18.38</v>
      </c>
      <c r="D54" s="86">
        <v>18.21</v>
      </c>
      <c r="E54" s="86">
        <v>17.8</v>
      </c>
      <c r="F54" s="86">
        <v>17.38</v>
      </c>
      <c r="G54" s="86">
        <v>16.965</v>
      </c>
      <c r="H54" s="86">
        <v>16.548999999999999</v>
      </c>
      <c r="I54" s="86">
        <v>16.132999999999999</v>
      </c>
      <c r="J54" s="86">
        <v>15.715999999999999</v>
      </c>
      <c r="K54" s="86">
        <v>15.3</v>
      </c>
      <c r="L54" s="86">
        <v>14.577</v>
      </c>
      <c r="M54" s="86">
        <v>13.95</v>
      </c>
      <c r="N54" s="86">
        <v>11.787000000000001</v>
      </c>
      <c r="O54" s="86">
        <v>11.475</v>
      </c>
      <c r="P54" s="86">
        <v>10.93275</v>
      </c>
      <c r="Q54" s="97">
        <v>7.8579999999999997</v>
      </c>
      <c r="R54" s="97">
        <v>7.65</v>
      </c>
      <c r="S54" s="97">
        <v>7.2885</v>
      </c>
      <c r="T54" s="97">
        <v>3.8250000000000002</v>
      </c>
    </row>
    <row r="55" spans="1:20" ht="15" customHeight="1">
      <c r="A55" s="87" t="s">
        <v>20</v>
      </c>
      <c r="B55" s="224"/>
      <c r="C55" s="88">
        <v>2.5350000000000001</v>
      </c>
      <c r="D55" s="88">
        <v>2.61</v>
      </c>
      <c r="E55" s="88">
        <v>2.78</v>
      </c>
      <c r="F55" s="88">
        <v>2.96</v>
      </c>
      <c r="G55" s="88">
        <v>3.1379999999999999</v>
      </c>
      <c r="H55" s="88">
        <v>3.391</v>
      </c>
      <c r="I55" s="88">
        <v>3.6440000000000001</v>
      </c>
      <c r="J55" s="88">
        <v>3.8969999999999998</v>
      </c>
      <c r="K55" s="88">
        <v>4.1500000000000004</v>
      </c>
      <c r="L55" s="88">
        <v>4.407</v>
      </c>
      <c r="M55" s="88">
        <v>4.63</v>
      </c>
      <c r="N55" s="88">
        <v>1.70850847948978</v>
      </c>
      <c r="O55" s="88">
        <v>1.7952127659574499</v>
      </c>
      <c r="P55" s="88">
        <v>1.8836578221915901</v>
      </c>
      <c r="Q55" s="114">
        <v>0.63849841553587405</v>
      </c>
      <c r="R55" s="114">
        <v>0.67531779661017</v>
      </c>
      <c r="S55" s="114">
        <v>0.73170364421242795</v>
      </c>
      <c r="T55" s="114">
        <v>0.21708356264572401</v>
      </c>
    </row>
    <row r="56" spans="1:20">
      <c r="A56" s="87" t="s">
        <v>21</v>
      </c>
      <c r="B56" s="224"/>
      <c r="C56" s="89">
        <v>82</v>
      </c>
      <c r="D56" s="89">
        <v>82</v>
      </c>
      <c r="E56" s="90">
        <v>124</v>
      </c>
      <c r="F56" s="90">
        <v>180</v>
      </c>
      <c r="G56" s="90">
        <v>252</v>
      </c>
      <c r="H56" s="90">
        <v>250</v>
      </c>
      <c r="I56" s="90">
        <v>247</v>
      </c>
      <c r="J56" s="90">
        <v>245</v>
      </c>
      <c r="K56" s="90">
        <v>242</v>
      </c>
      <c r="L56" s="90">
        <v>240</v>
      </c>
      <c r="M56" s="90">
        <v>238</v>
      </c>
      <c r="N56" s="90">
        <v>240</v>
      </c>
      <c r="O56" s="90">
        <v>237</v>
      </c>
      <c r="P56" s="90">
        <v>235</v>
      </c>
      <c r="Q56" s="90">
        <v>240</v>
      </c>
      <c r="R56" s="90">
        <v>237</v>
      </c>
      <c r="S56" s="90">
        <v>235</v>
      </c>
      <c r="T56" s="90">
        <v>182</v>
      </c>
    </row>
    <row r="57" spans="1:20" ht="15" customHeight="1">
      <c r="A57" s="91" t="s">
        <v>22</v>
      </c>
      <c r="B57" s="224"/>
      <c r="C57" s="92">
        <f>ROUND(C54/C55,3)</f>
        <v>7.25</v>
      </c>
      <c r="D57" s="92">
        <f t="shared" ref="D57:M57" si="39">ROUND(D54/D55,3)</f>
        <v>6.9770000000000003</v>
      </c>
      <c r="E57" s="92">
        <f t="shared" si="39"/>
        <v>6.4029999999999996</v>
      </c>
      <c r="F57" s="92">
        <f t="shared" si="39"/>
        <v>5.8719999999999999</v>
      </c>
      <c r="G57" s="92">
        <f t="shared" si="39"/>
        <v>5.4059999999999997</v>
      </c>
      <c r="H57" s="92">
        <f t="shared" si="39"/>
        <v>4.88</v>
      </c>
      <c r="I57" s="92">
        <f t="shared" si="39"/>
        <v>4.4269999999999996</v>
      </c>
      <c r="J57" s="92">
        <f t="shared" si="39"/>
        <v>4.0330000000000004</v>
      </c>
      <c r="K57" s="92">
        <f t="shared" si="39"/>
        <v>3.6869999999999998</v>
      </c>
      <c r="L57" s="92">
        <f t="shared" si="39"/>
        <v>3.3079999999999998</v>
      </c>
      <c r="M57" s="92">
        <f t="shared" si="39"/>
        <v>3.0129999999999999</v>
      </c>
      <c r="N57" s="92">
        <v>6.899</v>
      </c>
      <c r="O57" s="92">
        <v>6.3920000000000003</v>
      </c>
      <c r="P57" s="92">
        <v>5.8040000000000003</v>
      </c>
      <c r="Q57" s="89">
        <v>12.307</v>
      </c>
      <c r="R57" s="89">
        <v>11.327999999999999</v>
      </c>
      <c r="S57" s="92">
        <v>9.9610000000000003</v>
      </c>
      <c r="T57" s="89">
        <v>17.619942999748599</v>
      </c>
    </row>
    <row r="58" spans="1:20" ht="15" customHeight="1">
      <c r="A58" s="91" t="s">
        <v>23</v>
      </c>
      <c r="B58" s="224"/>
      <c r="C58" s="93">
        <f>$K58</f>
        <v>50.2</v>
      </c>
      <c r="D58" s="93">
        <f t="shared" ref="D58:J58" si="40">$K58</f>
        <v>50.2</v>
      </c>
      <c r="E58" s="93">
        <f t="shared" si="40"/>
        <v>50.2</v>
      </c>
      <c r="F58" s="93">
        <f t="shared" si="40"/>
        <v>50.2</v>
      </c>
      <c r="G58" s="93">
        <f t="shared" si="40"/>
        <v>50.2</v>
      </c>
      <c r="H58" s="93">
        <f t="shared" si="40"/>
        <v>50.2</v>
      </c>
      <c r="I58" s="93">
        <f t="shared" si="40"/>
        <v>50.2</v>
      </c>
      <c r="J58" s="93">
        <f t="shared" si="40"/>
        <v>50.2</v>
      </c>
      <c r="K58" s="93">
        <v>50.2</v>
      </c>
      <c r="L58" s="93">
        <f t="shared" ref="L58:M58" si="41">$K58</f>
        <v>50.2</v>
      </c>
      <c r="M58" s="93">
        <f t="shared" si="41"/>
        <v>50.2</v>
      </c>
      <c r="N58" s="93">
        <v>50.2</v>
      </c>
      <c r="O58" s="93">
        <v>50.2</v>
      </c>
      <c r="P58" s="93">
        <v>50.2</v>
      </c>
      <c r="Q58" s="93">
        <v>50.2</v>
      </c>
      <c r="R58" s="93">
        <v>50.2</v>
      </c>
      <c r="S58" s="93">
        <v>50.2</v>
      </c>
      <c r="T58" s="93">
        <v>50.2</v>
      </c>
    </row>
    <row r="59" spans="1:20" ht="15" customHeight="1">
      <c r="A59" s="91" t="s">
        <v>24</v>
      </c>
      <c r="B59" s="224"/>
      <c r="C59" s="16">
        <f>C54*1000/1.163/(C60*60*60)+$B54</f>
        <v>21.589069004111018</v>
      </c>
      <c r="D59" s="16">
        <f t="shared" ref="D59:J59" si="42">D54*1000/1.163/(D60*60*60)+$B54</f>
        <v>21.533675003528923</v>
      </c>
      <c r="E59" s="16">
        <f t="shared" si="42"/>
        <v>21.400077708007405</v>
      </c>
      <c r="F59" s="16">
        <f t="shared" si="42"/>
        <v>21.26322194186341</v>
      </c>
      <c r="G59" s="16">
        <f t="shared" si="42"/>
        <v>21.127995411030653</v>
      </c>
      <c r="H59" s="16">
        <f t="shared" si="42"/>
        <v>20.99244303313565</v>
      </c>
      <c r="I59" s="16">
        <f t="shared" si="42"/>
        <v>20.856890655240644</v>
      </c>
      <c r="J59" s="16">
        <f t="shared" si="42"/>
        <v>20.721012430283391</v>
      </c>
      <c r="K59" s="16">
        <f t="shared" ref="K59:M59" si="43">K54*1000/1.163/(K60*60*60)+$B54</f>
        <v>20.585460052388388</v>
      </c>
      <c r="L59" s="16">
        <f t="shared" si="43"/>
        <v>20.349872626383366</v>
      </c>
      <c r="M59" s="16">
        <f t="shared" si="43"/>
        <v>20.145566518354116</v>
      </c>
      <c r="N59" s="16">
        <v>19.440759322712498</v>
      </c>
      <c r="O59" s="16">
        <v>19.339095039291301</v>
      </c>
      <c r="P59" s="16">
        <v>19.1624044697875</v>
      </c>
      <c r="Q59" s="16">
        <v>18.160506215141702</v>
      </c>
      <c r="R59" s="16">
        <v>18.0927300261942</v>
      </c>
      <c r="S59" s="16">
        <v>17.974936313191701</v>
      </c>
      <c r="T59" s="16">
        <v>16.846365013097099</v>
      </c>
    </row>
    <row r="60" spans="1:20" ht="15" customHeight="1">
      <c r="A60" s="101" t="s">
        <v>28</v>
      </c>
      <c r="B60" s="226"/>
      <c r="C60" s="94">
        <f>$K60</f>
        <v>0.73299999999999998</v>
      </c>
      <c r="D60" s="94">
        <f t="shared" ref="D60:J60" si="44">$K60</f>
        <v>0.73299999999999998</v>
      </c>
      <c r="E60" s="94">
        <f t="shared" si="44"/>
        <v>0.73299999999999998</v>
      </c>
      <c r="F60" s="94">
        <f t="shared" si="44"/>
        <v>0.73299999999999998</v>
      </c>
      <c r="G60" s="94">
        <f t="shared" si="44"/>
        <v>0.73299999999999998</v>
      </c>
      <c r="H60" s="94">
        <f t="shared" si="44"/>
        <v>0.73299999999999998</v>
      </c>
      <c r="I60" s="94">
        <f t="shared" si="44"/>
        <v>0.73299999999999998</v>
      </c>
      <c r="J60" s="94">
        <f t="shared" si="44"/>
        <v>0.73299999999999998</v>
      </c>
      <c r="K60" s="94">
        <v>0.73299999999999998</v>
      </c>
      <c r="L60" s="94">
        <f t="shared" ref="L60:M60" si="45">$K60</f>
        <v>0.73299999999999998</v>
      </c>
      <c r="M60" s="94">
        <f t="shared" si="45"/>
        <v>0.73299999999999998</v>
      </c>
      <c r="N60" s="94">
        <v>0.73299999999999998</v>
      </c>
      <c r="O60" s="94">
        <v>0.73299999999999998</v>
      </c>
      <c r="P60" s="94">
        <v>0.73299999999999998</v>
      </c>
      <c r="Q60" s="94">
        <v>0.73299999999999998</v>
      </c>
      <c r="R60" s="94">
        <v>0.73299999999999998</v>
      </c>
      <c r="S60" s="94">
        <v>0.73299999999999998</v>
      </c>
      <c r="T60" s="94">
        <v>0.73299999999999998</v>
      </c>
    </row>
    <row r="61" spans="1:20" ht="15" customHeight="1">
      <c r="A61" s="175" t="s">
        <v>47</v>
      </c>
      <c r="B61" s="176"/>
      <c r="C61" s="176"/>
      <c r="D61" s="176"/>
      <c r="E61" s="176"/>
      <c r="F61" s="176"/>
      <c r="G61" s="176"/>
      <c r="H61" s="176"/>
      <c r="I61" s="176"/>
      <c r="J61" s="177"/>
      <c r="K61" s="110"/>
      <c r="L61" s="110"/>
      <c r="M61" s="110"/>
    </row>
    <row r="62" spans="1:20" ht="15" customHeight="1">
      <c r="A62" s="253" t="s">
        <v>16</v>
      </c>
      <c r="B62" s="222" t="s">
        <v>48</v>
      </c>
      <c r="C62" s="246" t="s">
        <v>30</v>
      </c>
      <c r="D62" s="246"/>
      <c r="E62" s="246"/>
      <c r="F62" s="246"/>
      <c r="G62" s="246"/>
      <c r="H62" s="246"/>
      <c r="I62" s="246"/>
      <c r="J62" s="247"/>
      <c r="K62" s="110"/>
      <c r="L62" s="110"/>
      <c r="M62" s="110"/>
    </row>
    <row r="63" spans="1:20" ht="36.950000000000003" customHeight="1">
      <c r="A63" s="254"/>
      <c r="B63" s="258"/>
      <c r="C63" s="201" t="s">
        <v>49</v>
      </c>
      <c r="D63" s="202"/>
      <c r="E63" s="201" t="s">
        <v>50</v>
      </c>
      <c r="F63" s="202"/>
      <c r="G63" s="201" t="s">
        <v>51</v>
      </c>
      <c r="H63" s="202"/>
      <c r="I63" s="201" t="s">
        <v>52</v>
      </c>
      <c r="J63" s="202"/>
      <c r="K63" s="110"/>
      <c r="L63" s="51"/>
      <c r="M63" s="51"/>
      <c r="N63" s="1"/>
      <c r="O63" s="1"/>
      <c r="P63" s="1"/>
      <c r="Q63" s="1"/>
      <c r="R63" s="1"/>
    </row>
    <row r="64" spans="1:20" ht="15" customHeight="1">
      <c r="A64" s="85" t="s">
        <v>19</v>
      </c>
      <c r="B64" s="223">
        <v>7</v>
      </c>
      <c r="C64" s="201">
        <v>12.1</v>
      </c>
      <c r="D64" s="202"/>
      <c r="E64" s="203">
        <v>9.0749999999999993</v>
      </c>
      <c r="F64" s="204"/>
      <c r="G64" s="203">
        <v>6.05</v>
      </c>
      <c r="H64" s="204"/>
      <c r="I64" s="203">
        <v>3.0249999999999999</v>
      </c>
      <c r="J64" s="204"/>
      <c r="K64" s="110"/>
      <c r="L64" s="205"/>
      <c r="M64" s="205"/>
      <c r="N64" s="206"/>
      <c r="O64" s="206"/>
      <c r="P64" s="206"/>
      <c r="Q64" s="206"/>
      <c r="R64" s="1"/>
    </row>
    <row r="65" spans="1:18" ht="15" customHeight="1">
      <c r="A65" s="91" t="s">
        <v>20</v>
      </c>
      <c r="B65" s="224"/>
      <c r="C65" s="203">
        <v>4.0199999999999996</v>
      </c>
      <c r="D65" s="204"/>
      <c r="E65" s="203">
        <v>2.0601350606394702</v>
      </c>
      <c r="F65" s="204"/>
      <c r="G65" s="203">
        <v>0.86603439554881101</v>
      </c>
      <c r="H65" s="204"/>
      <c r="I65" s="203">
        <v>0.30659244024424798</v>
      </c>
      <c r="J65" s="204"/>
      <c r="K65" s="110"/>
      <c r="L65" s="205"/>
      <c r="M65" s="205"/>
      <c r="N65" s="248"/>
      <c r="O65" s="248"/>
      <c r="P65" s="248"/>
      <c r="Q65" s="248"/>
      <c r="R65" s="1"/>
    </row>
    <row r="66" spans="1:18" ht="15" customHeight="1">
      <c r="A66" s="91" t="s">
        <v>53</v>
      </c>
      <c r="B66" s="225"/>
      <c r="C66" s="203">
        <f>C64/C65</f>
        <v>3.0099502487562191</v>
      </c>
      <c r="D66" s="204"/>
      <c r="E66" s="203">
        <v>4.4050509956289501</v>
      </c>
      <c r="F66" s="204"/>
      <c r="G66" s="203">
        <v>6.9858657243816298</v>
      </c>
      <c r="H66" s="204"/>
      <c r="I66" s="201">
        <v>9.8665185533932895</v>
      </c>
      <c r="J66" s="202"/>
      <c r="K66" s="110"/>
      <c r="L66" s="205"/>
      <c r="M66" s="205"/>
      <c r="N66" s="209"/>
      <c r="O66" s="209"/>
      <c r="P66" s="209"/>
      <c r="Q66" s="209"/>
      <c r="R66" s="1"/>
    </row>
    <row r="67" spans="1:18" ht="15" customHeight="1">
      <c r="A67" s="116"/>
      <c r="B67" s="117" t="s">
        <v>35</v>
      </c>
      <c r="C67" s="60">
        <f>C66*0.01+E66*0.42+G66*0.45+I66*0.12</f>
        <v>6.207842723030649</v>
      </c>
      <c r="D67" s="118" t="s">
        <v>36</v>
      </c>
      <c r="E67" s="210"/>
      <c r="F67" s="211"/>
      <c r="G67" s="211"/>
      <c r="H67" s="211"/>
      <c r="I67" s="211"/>
      <c r="J67" s="212"/>
      <c r="K67" s="110"/>
      <c r="L67" s="132"/>
      <c r="M67" s="132"/>
      <c r="N67" s="79"/>
      <c r="O67" s="79"/>
      <c r="P67" s="79"/>
      <c r="Q67" s="79"/>
      <c r="R67" s="1"/>
    </row>
    <row r="68" spans="1:18" ht="15" customHeight="1">
      <c r="A68" s="119"/>
      <c r="B68" s="120"/>
      <c r="C68" s="121"/>
      <c r="D68" s="122"/>
      <c r="E68" s="123"/>
      <c r="F68" s="123"/>
      <c r="G68" s="123"/>
      <c r="H68" s="123"/>
      <c r="I68" s="123"/>
      <c r="J68" s="133"/>
      <c r="K68" s="110"/>
      <c r="L68" s="132"/>
      <c r="M68" s="111"/>
      <c r="N68" s="79"/>
      <c r="O68" s="79"/>
      <c r="P68" s="79"/>
      <c r="Q68" s="79"/>
      <c r="R68" s="1"/>
    </row>
    <row r="69" spans="1:18" ht="33.950000000000003" customHeight="1">
      <c r="A69" s="124" t="s">
        <v>16</v>
      </c>
      <c r="B69" s="259" t="s">
        <v>17</v>
      </c>
      <c r="C69" s="213" t="s">
        <v>30</v>
      </c>
      <c r="D69" s="214"/>
      <c r="E69" s="214"/>
      <c r="F69" s="214"/>
      <c r="G69" s="214"/>
      <c r="H69" s="214"/>
      <c r="I69" s="214"/>
      <c r="J69" s="215"/>
      <c r="K69" s="110"/>
      <c r="L69" s="132"/>
      <c r="M69" s="132"/>
      <c r="N69" s="79"/>
      <c r="O69" s="79"/>
      <c r="P69" s="79"/>
      <c r="Q69" s="79"/>
      <c r="R69" s="1"/>
    </row>
    <row r="70" spans="1:18" ht="15" customHeight="1">
      <c r="A70" s="126"/>
      <c r="B70" s="228"/>
      <c r="C70" s="201" t="s">
        <v>31</v>
      </c>
      <c r="D70" s="202"/>
      <c r="E70" s="201" t="s">
        <v>32</v>
      </c>
      <c r="F70" s="202"/>
      <c r="G70" s="201" t="s">
        <v>33</v>
      </c>
      <c r="H70" s="202"/>
      <c r="I70" s="201" t="s">
        <v>34</v>
      </c>
      <c r="J70" s="202"/>
      <c r="K70" s="110"/>
      <c r="L70" s="79"/>
      <c r="M70" s="79"/>
      <c r="N70" s="79"/>
      <c r="O70" s="79"/>
      <c r="P70" s="79"/>
      <c r="Q70" s="79"/>
      <c r="R70" s="1"/>
    </row>
    <row r="71" spans="1:18" ht="15" customHeight="1">
      <c r="A71" s="127" t="s">
        <v>26</v>
      </c>
      <c r="B71" s="223">
        <v>13</v>
      </c>
      <c r="C71" s="216">
        <v>14.33</v>
      </c>
      <c r="D71" s="216"/>
      <c r="E71" s="201">
        <v>10.7475</v>
      </c>
      <c r="F71" s="202"/>
      <c r="G71" s="203">
        <v>7.165</v>
      </c>
      <c r="H71" s="204"/>
      <c r="I71" s="203">
        <v>3.5825</v>
      </c>
      <c r="J71" s="204"/>
      <c r="K71" s="110"/>
      <c r="L71" s="249"/>
      <c r="M71" s="249"/>
      <c r="N71" s="206"/>
      <c r="O71" s="206"/>
      <c r="P71" s="209"/>
      <c r="Q71" s="209"/>
      <c r="R71" s="1"/>
    </row>
    <row r="72" spans="1:18" ht="15" customHeight="1">
      <c r="A72" s="128" t="s">
        <v>20</v>
      </c>
      <c r="B72" s="224"/>
      <c r="C72" s="216">
        <v>4.1109999999999998</v>
      </c>
      <c r="D72" s="216"/>
      <c r="E72" s="203">
        <v>1.8629745189807601</v>
      </c>
      <c r="F72" s="204"/>
      <c r="G72" s="203">
        <v>0.70898476152780499</v>
      </c>
      <c r="H72" s="204"/>
      <c r="I72" s="203">
        <v>0.23466872231139599</v>
      </c>
      <c r="J72" s="204"/>
      <c r="K72" s="110"/>
      <c r="L72" s="205"/>
      <c r="M72" s="205"/>
      <c r="N72" s="205"/>
      <c r="O72" s="205"/>
      <c r="P72" s="205"/>
      <c r="Q72" s="205"/>
      <c r="R72" s="1"/>
    </row>
    <row r="73" spans="1:18" ht="15" customHeight="1">
      <c r="A73" s="128" t="s">
        <v>27</v>
      </c>
      <c r="B73" s="225"/>
      <c r="C73" s="217">
        <f>ROUND(C71/C72,3)</f>
        <v>3.4860000000000002</v>
      </c>
      <c r="D73" s="217"/>
      <c r="E73" s="203">
        <v>5.7690000000000001</v>
      </c>
      <c r="F73" s="204"/>
      <c r="G73" s="201">
        <v>10.106</v>
      </c>
      <c r="H73" s="202"/>
      <c r="I73" s="201">
        <v>15.266201497642101</v>
      </c>
      <c r="J73" s="202"/>
      <c r="K73" s="110"/>
      <c r="L73" s="205"/>
      <c r="M73" s="205"/>
      <c r="N73" s="250"/>
      <c r="O73" s="250"/>
      <c r="P73" s="250"/>
      <c r="Q73" s="250"/>
      <c r="R73" s="1"/>
    </row>
    <row r="74" spans="1:18" ht="15" customHeight="1">
      <c r="A74" s="129"/>
      <c r="B74" s="117" t="s">
        <v>37</v>
      </c>
      <c r="C74" s="60">
        <f>C73*0.01+E73*0.42+G73*0.45+I73*0.12</f>
        <v>8.8374841797170518</v>
      </c>
      <c r="D74" s="118" t="s">
        <v>36</v>
      </c>
      <c r="E74" s="210"/>
      <c r="F74" s="211"/>
      <c r="G74" s="211"/>
      <c r="H74" s="211"/>
      <c r="I74" s="211"/>
      <c r="J74" s="212"/>
      <c r="K74" s="110"/>
      <c r="L74" s="51"/>
      <c r="M74" s="51"/>
      <c r="N74" s="1"/>
      <c r="O74" s="1"/>
      <c r="P74" s="1"/>
      <c r="Q74" s="1"/>
      <c r="R74" s="1"/>
    </row>
    <row r="75" spans="1:18" ht="15" customHeight="1">
      <c r="A75" s="175" t="s">
        <v>38</v>
      </c>
      <c r="B75" s="176"/>
      <c r="C75" s="176"/>
      <c r="D75" s="176"/>
      <c r="E75" s="176"/>
      <c r="F75" s="176"/>
      <c r="G75" s="176"/>
      <c r="H75" s="176"/>
      <c r="I75" s="176"/>
      <c r="J75" s="177"/>
      <c r="K75" s="110"/>
      <c r="L75" s="51"/>
      <c r="M75" s="75"/>
      <c r="N75" s="75"/>
      <c r="O75" s="21"/>
      <c r="P75" s="21"/>
      <c r="Q75" s="1"/>
      <c r="R75" s="1"/>
    </row>
    <row r="76" spans="1:18" ht="15" customHeight="1">
      <c r="A76" s="235" t="s">
        <v>39</v>
      </c>
      <c r="B76" s="236"/>
      <c r="C76" s="236"/>
      <c r="D76" s="236"/>
      <c r="E76" s="236"/>
      <c r="F76" s="236"/>
      <c r="G76" s="236"/>
      <c r="H76" s="236"/>
      <c r="I76" s="236"/>
      <c r="J76" s="237"/>
      <c r="L76" s="1"/>
      <c r="M76" s="21"/>
      <c r="N76" s="21"/>
      <c r="O76" s="76"/>
      <c r="P76" s="76"/>
      <c r="Q76" s="1"/>
      <c r="R76" s="1"/>
    </row>
    <row r="77" spans="1:18" ht="15" customHeight="1">
      <c r="A77" s="229"/>
      <c r="B77" s="230"/>
      <c r="C77" s="230"/>
      <c r="D77" s="230"/>
      <c r="E77" s="230"/>
      <c r="F77" s="230"/>
      <c r="G77" s="230"/>
      <c r="H77" s="230"/>
      <c r="I77" s="230"/>
      <c r="J77" s="231"/>
      <c r="M77" s="135"/>
      <c r="N77" s="135"/>
      <c r="O77" s="135"/>
      <c r="P77" s="135"/>
    </row>
    <row r="78" spans="1:18" ht="15" customHeight="1">
      <c r="A78" s="229"/>
      <c r="B78" s="230"/>
      <c r="C78" s="230"/>
      <c r="D78" s="230"/>
      <c r="E78" s="230"/>
      <c r="F78" s="230"/>
      <c r="G78" s="230"/>
      <c r="H78" s="230"/>
      <c r="I78" s="230"/>
      <c r="J78" s="231"/>
      <c r="M78" s="136"/>
      <c r="N78" s="136"/>
      <c r="O78" s="137"/>
      <c r="P78" s="137"/>
    </row>
    <row r="79" spans="1:18" ht="15" customHeight="1">
      <c r="A79" s="229"/>
      <c r="B79" s="230"/>
      <c r="C79" s="230"/>
      <c r="D79" s="230"/>
      <c r="E79" s="230"/>
      <c r="F79" s="230"/>
      <c r="G79" s="230"/>
      <c r="H79" s="230"/>
      <c r="I79" s="230"/>
      <c r="J79" s="231"/>
      <c r="M79" s="138"/>
      <c r="N79" s="138"/>
      <c r="O79" s="138"/>
      <c r="P79" s="138"/>
    </row>
    <row r="80" spans="1:18" ht="15" customHeight="1">
      <c r="A80" s="232"/>
      <c r="B80" s="233"/>
      <c r="C80" s="233"/>
      <c r="D80" s="233"/>
      <c r="E80" s="233"/>
      <c r="F80" s="233"/>
      <c r="G80" s="233"/>
      <c r="H80" s="233"/>
      <c r="I80" s="233"/>
      <c r="J80" s="234"/>
      <c r="M80" s="139"/>
      <c r="N80" s="139"/>
      <c r="O80" s="139"/>
      <c r="P80" s="139"/>
    </row>
    <row r="81" spans="1:16" ht="15" customHeight="1">
      <c r="A81" s="175" t="s">
        <v>40</v>
      </c>
      <c r="B81" s="176"/>
      <c r="C81" s="176"/>
      <c r="D81" s="176"/>
      <c r="E81" s="176"/>
      <c r="F81" s="176"/>
      <c r="G81" s="176"/>
      <c r="H81" s="176"/>
      <c r="I81" s="176"/>
      <c r="J81" s="177"/>
      <c r="M81" s="140"/>
      <c r="N81" s="140"/>
      <c r="O81" s="140"/>
      <c r="P81" s="140"/>
    </row>
    <row r="82" spans="1:16" ht="15" customHeight="1">
      <c r="A82" s="260"/>
      <c r="B82" s="261"/>
      <c r="C82" s="261"/>
      <c r="D82" s="261"/>
      <c r="E82" s="261"/>
      <c r="F82" s="261"/>
      <c r="G82" s="261"/>
      <c r="H82" s="261"/>
      <c r="I82" s="261"/>
      <c r="J82" s="262"/>
    </row>
    <row r="83" spans="1:16" ht="15" customHeight="1">
      <c r="A83" s="260"/>
      <c r="B83" s="261"/>
      <c r="C83" s="261"/>
      <c r="D83" s="261"/>
      <c r="E83" s="261"/>
      <c r="F83" s="261"/>
      <c r="G83" s="261"/>
      <c r="H83" s="261"/>
      <c r="I83" s="261"/>
      <c r="J83" s="262"/>
    </row>
    <row r="84" spans="1:16" ht="15" customHeight="1">
      <c r="A84" s="260"/>
      <c r="B84" s="261"/>
      <c r="C84" s="261"/>
      <c r="D84" s="261"/>
      <c r="E84" s="261"/>
      <c r="F84" s="261"/>
      <c r="G84" s="261"/>
      <c r="H84" s="261"/>
      <c r="I84" s="261"/>
      <c r="J84" s="262"/>
    </row>
    <row r="85" spans="1:16" ht="15" customHeight="1">
      <c r="A85" s="260"/>
      <c r="B85" s="261"/>
      <c r="C85" s="261"/>
      <c r="D85" s="261"/>
      <c r="E85" s="261"/>
      <c r="F85" s="261"/>
      <c r="G85" s="261"/>
      <c r="H85" s="261"/>
      <c r="I85" s="261"/>
      <c r="J85" s="262"/>
    </row>
    <row r="86" spans="1:16" ht="15" customHeight="1">
      <c r="A86" s="260"/>
      <c r="B86" s="261"/>
      <c r="C86" s="261"/>
      <c r="D86" s="261"/>
      <c r="E86" s="261"/>
      <c r="F86" s="261"/>
      <c r="G86" s="261"/>
      <c r="H86" s="261"/>
      <c r="I86" s="261"/>
      <c r="J86" s="262"/>
    </row>
    <row r="87" spans="1:16" ht="15" customHeight="1">
      <c r="A87" s="263"/>
      <c r="B87" s="264"/>
      <c r="C87" s="264"/>
      <c r="D87" s="264"/>
      <c r="E87" s="264"/>
      <c r="F87" s="264"/>
      <c r="G87" s="264"/>
      <c r="H87" s="264"/>
      <c r="I87" s="264"/>
      <c r="J87" s="265"/>
    </row>
    <row r="88" spans="1:16">
      <c r="A88" s="187" t="s">
        <v>41</v>
      </c>
      <c r="B88" s="188"/>
      <c r="C88" s="188"/>
      <c r="D88" s="188"/>
      <c r="E88" s="188"/>
      <c r="F88" s="188"/>
      <c r="G88" s="188"/>
      <c r="H88" s="188"/>
      <c r="I88" s="188"/>
      <c r="J88" s="189"/>
    </row>
    <row r="89" spans="1:16" ht="15" customHeight="1">
      <c r="A89" s="229" t="s">
        <v>42</v>
      </c>
      <c r="B89" s="230"/>
      <c r="C89" s="230"/>
      <c r="D89" s="230"/>
      <c r="E89" s="230"/>
      <c r="F89" s="230"/>
      <c r="G89" s="230"/>
      <c r="H89" s="230"/>
      <c r="I89" s="230"/>
      <c r="J89" s="231"/>
    </row>
    <row r="90" spans="1:16" ht="15" customHeight="1">
      <c r="A90" s="229"/>
      <c r="B90" s="230"/>
      <c r="C90" s="230"/>
      <c r="D90" s="230"/>
      <c r="E90" s="230"/>
      <c r="F90" s="230"/>
      <c r="G90" s="230"/>
      <c r="H90" s="230"/>
      <c r="I90" s="230"/>
      <c r="J90" s="231"/>
    </row>
    <row r="91" spans="1:16" ht="15" customHeight="1">
      <c r="A91" s="229"/>
      <c r="B91" s="230"/>
      <c r="C91" s="230"/>
      <c r="D91" s="230"/>
      <c r="E91" s="230"/>
      <c r="F91" s="230"/>
      <c r="G91" s="230"/>
      <c r="H91" s="230"/>
      <c r="I91" s="230"/>
      <c r="J91" s="231"/>
    </row>
    <row r="92" spans="1:16" ht="15" customHeight="1">
      <c r="A92" s="229"/>
      <c r="B92" s="230"/>
      <c r="C92" s="230"/>
      <c r="D92" s="230"/>
      <c r="E92" s="230"/>
      <c r="F92" s="230"/>
      <c r="G92" s="230"/>
      <c r="H92" s="230"/>
      <c r="I92" s="230"/>
      <c r="J92" s="231"/>
    </row>
    <row r="93" spans="1:16" ht="15" customHeight="1">
      <c r="A93" s="229"/>
      <c r="B93" s="230"/>
      <c r="C93" s="230"/>
      <c r="D93" s="230"/>
      <c r="E93" s="230"/>
      <c r="F93" s="230"/>
      <c r="G93" s="230"/>
      <c r="H93" s="230"/>
      <c r="I93" s="230"/>
      <c r="J93" s="231"/>
    </row>
    <row r="94" spans="1:16" ht="15" customHeight="1">
      <c r="A94" s="229"/>
      <c r="B94" s="230"/>
      <c r="C94" s="230"/>
      <c r="D94" s="230"/>
      <c r="E94" s="230"/>
      <c r="F94" s="230"/>
      <c r="G94" s="230"/>
      <c r="H94" s="230"/>
      <c r="I94" s="230"/>
      <c r="J94" s="231"/>
    </row>
    <row r="95" spans="1:16" ht="15" customHeight="1">
      <c r="A95" s="229"/>
      <c r="B95" s="230"/>
      <c r="C95" s="230"/>
      <c r="D95" s="230"/>
      <c r="E95" s="230"/>
      <c r="F95" s="230"/>
      <c r="G95" s="230"/>
      <c r="H95" s="230"/>
      <c r="I95" s="230"/>
      <c r="J95" s="231"/>
    </row>
    <row r="96" spans="1:16" ht="15" customHeight="1">
      <c r="A96" s="229"/>
      <c r="B96" s="230"/>
      <c r="C96" s="230"/>
      <c r="D96" s="230"/>
      <c r="E96" s="230"/>
      <c r="F96" s="230"/>
      <c r="G96" s="230"/>
      <c r="H96" s="230"/>
      <c r="I96" s="230"/>
      <c r="J96" s="231"/>
    </row>
    <row r="97" spans="1:10">
      <c r="A97" s="229"/>
      <c r="B97" s="230"/>
      <c r="C97" s="230"/>
      <c r="D97" s="230"/>
      <c r="E97" s="230"/>
      <c r="F97" s="230"/>
      <c r="G97" s="230"/>
      <c r="H97" s="230"/>
      <c r="I97" s="230"/>
      <c r="J97" s="231"/>
    </row>
    <row r="98" spans="1:10">
      <c r="A98" s="229"/>
      <c r="B98" s="230"/>
      <c r="C98" s="230"/>
      <c r="D98" s="230"/>
      <c r="E98" s="230"/>
      <c r="F98" s="230"/>
      <c r="G98" s="230"/>
      <c r="H98" s="230"/>
      <c r="I98" s="230"/>
      <c r="J98" s="231"/>
    </row>
    <row r="99" spans="1:10" ht="41.45" customHeight="1">
      <c r="A99" s="229"/>
      <c r="B99" s="230"/>
      <c r="C99" s="230"/>
      <c r="D99" s="230"/>
      <c r="E99" s="230"/>
      <c r="F99" s="230"/>
      <c r="G99" s="230"/>
      <c r="H99" s="230"/>
      <c r="I99" s="230"/>
      <c r="J99" s="231"/>
    </row>
    <row r="100" spans="1:10">
      <c r="A100" s="232"/>
      <c r="B100" s="233"/>
      <c r="C100" s="233"/>
      <c r="D100" s="233"/>
      <c r="E100" s="233"/>
      <c r="F100" s="233"/>
      <c r="G100" s="233"/>
      <c r="H100" s="233"/>
      <c r="I100" s="233"/>
      <c r="J100" s="234"/>
    </row>
  </sheetData>
  <mergeCells count="88">
    <mergeCell ref="A89:J100"/>
    <mergeCell ref="A76:J80"/>
    <mergeCell ref="A82:J87"/>
    <mergeCell ref="A88:J88"/>
    <mergeCell ref="A9:A11"/>
    <mergeCell ref="A62:A63"/>
    <mergeCell ref="B9:B11"/>
    <mergeCell ref="B12:B18"/>
    <mergeCell ref="B19:B25"/>
    <mergeCell ref="B26:B32"/>
    <mergeCell ref="B33:B39"/>
    <mergeCell ref="B40:B46"/>
    <mergeCell ref="B47:B53"/>
    <mergeCell ref="B54:B60"/>
    <mergeCell ref="B62:B63"/>
    <mergeCell ref="B64:B66"/>
    <mergeCell ref="B69:B70"/>
    <mergeCell ref="B71:B73"/>
    <mergeCell ref="N73:O73"/>
    <mergeCell ref="P73:Q73"/>
    <mergeCell ref="E74:J74"/>
    <mergeCell ref="A75:J75"/>
    <mergeCell ref="A81:J81"/>
    <mergeCell ref="C73:D73"/>
    <mergeCell ref="E73:F73"/>
    <mergeCell ref="G73:H73"/>
    <mergeCell ref="I73:J73"/>
    <mergeCell ref="L73:M73"/>
    <mergeCell ref="N71:O71"/>
    <mergeCell ref="P71:Q71"/>
    <mergeCell ref="C72:D72"/>
    <mergeCell ref="E72:F72"/>
    <mergeCell ref="G72:H72"/>
    <mergeCell ref="I72:J72"/>
    <mergeCell ref="L72:M72"/>
    <mergeCell ref="N72:O72"/>
    <mergeCell ref="P72:Q72"/>
    <mergeCell ref="C71:D71"/>
    <mergeCell ref="E71:F71"/>
    <mergeCell ref="G71:H71"/>
    <mergeCell ref="I71:J71"/>
    <mergeCell ref="L71:M71"/>
    <mergeCell ref="N66:O66"/>
    <mergeCell ref="P66:Q66"/>
    <mergeCell ref="E67:J67"/>
    <mergeCell ref="C69:J69"/>
    <mergeCell ref="C70:D70"/>
    <mergeCell ref="E70:F70"/>
    <mergeCell ref="G70:H70"/>
    <mergeCell ref="I70:J70"/>
    <mergeCell ref="C66:D66"/>
    <mergeCell ref="E66:F66"/>
    <mergeCell ref="G66:H66"/>
    <mergeCell ref="I66:J66"/>
    <mergeCell ref="L66:M66"/>
    <mergeCell ref="L64:M64"/>
    <mergeCell ref="N64:O64"/>
    <mergeCell ref="P64:Q64"/>
    <mergeCell ref="C65:D65"/>
    <mergeCell ref="E65:F65"/>
    <mergeCell ref="G65:H65"/>
    <mergeCell ref="I65:J65"/>
    <mergeCell ref="L65:M65"/>
    <mergeCell ref="N65:O65"/>
    <mergeCell ref="P65:Q65"/>
    <mergeCell ref="C63:D63"/>
    <mergeCell ref="E63:F63"/>
    <mergeCell ref="G63:H63"/>
    <mergeCell ref="I63:J63"/>
    <mergeCell ref="C64:D64"/>
    <mergeCell ref="E64:F64"/>
    <mergeCell ref="G64:H64"/>
    <mergeCell ref="I64:J64"/>
    <mergeCell ref="Q9:S9"/>
    <mergeCell ref="C10:M10"/>
    <mergeCell ref="N10:T10"/>
    <mergeCell ref="A61:J61"/>
    <mergeCell ref="C62:J62"/>
    <mergeCell ref="B6:J6"/>
    <mergeCell ref="B7:J7"/>
    <mergeCell ref="B8:J8"/>
    <mergeCell ref="C9:M9"/>
    <mergeCell ref="N9:P9"/>
    <mergeCell ref="A1:J1"/>
    <mergeCell ref="A2:J2"/>
    <mergeCell ref="B3:J3"/>
    <mergeCell ref="B4:J4"/>
    <mergeCell ref="B5:J5"/>
  </mergeCells>
  <pageMargins left="0.25" right="0.25" top="0.75" bottom="0.75" header="0.3" footer="0.3"/>
  <pageSetup scale="44"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0"/>
  <sheetViews>
    <sheetView topLeftCell="A49" zoomScale="80" zoomScaleNormal="80" workbookViewId="0">
      <selection activeCell="M63" sqref="M63"/>
    </sheetView>
  </sheetViews>
  <sheetFormatPr defaultColWidth="9.140625" defaultRowHeight="15"/>
  <cols>
    <col min="1" max="1" width="36.7109375" style="1" customWidth="1"/>
    <col min="2" max="2" width="24" style="1" customWidth="1"/>
    <col min="3" max="12" width="9.140625" style="1"/>
    <col min="13" max="13" width="9.7109375" style="1" customWidth="1"/>
    <col min="14" max="14" width="11.7109375" style="1" customWidth="1"/>
    <col min="15" max="15" width="10.42578125" style="1" customWidth="1"/>
    <col min="16" max="16" width="11" style="1" customWidth="1"/>
    <col min="17" max="17" width="11.42578125" style="1" customWidth="1"/>
    <col min="18" max="18" width="9.85546875" style="1" customWidth="1"/>
    <col min="19" max="19" width="9.7109375" style="1" customWidth="1"/>
    <col min="20" max="20" width="10.42578125" style="1" customWidth="1"/>
    <col min="21" max="16384" width="9.140625" style="1"/>
  </cols>
  <sheetData>
    <row r="1" spans="1:20" ht="21.75">
      <c r="A1" s="266" t="s">
        <v>0</v>
      </c>
      <c r="B1" s="267"/>
      <c r="C1" s="267"/>
      <c r="D1" s="267"/>
      <c r="E1" s="267"/>
      <c r="F1" s="267"/>
      <c r="G1" s="267"/>
      <c r="H1" s="267"/>
      <c r="I1" s="267"/>
      <c r="J1" s="268"/>
    </row>
    <row r="2" spans="1:20" ht="15" customHeight="1">
      <c r="A2" s="269" t="s">
        <v>1</v>
      </c>
      <c r="B2" s="270"/>
      <c r="C2" s="270"/>
      <c r="D2" s="270"/>
      <c r="E2" s="270"/>
      <c r="F2" s="270"/>
      <c r="G2" s="270"/>
      <c r="H2" s="270"/>
      <c r="I2" s="270"/>
      <c r="J2" s="271"/>
    </row>
    <row r="3" spans="1:20" ht="15" customHeight="1">
      <c r="A3" s="2" t="s">
        <v>2</v>
      </c>
      <c r="B3" s="272" t="s">
        <v>3</v>
      </c>
      <c r="C3" s="273"/>
      <c r="D3" s="273"/>
      <c r="E3" s="273"/>
      <c r="F3" s="273"/>
      <c r="G3" s="273"/>
      <c r="H3" s="273"/>
      <c r="I3" s="273"/>
      <c r="J3" s="274"/>
    </row>
    <row r="4" spans="1:20" ht="15" customHeight="1">
      <c r="A4" s="2" t="s">
        <v>43</v>
      </c>
      <c r="B4" s="272" t="s">
        <v>54</v>
      </c>
      <c r="C4" s="273"/>
      <c r="D4" s="273"/>
      <c r="E4" s="273"/>
      <c r="F4" s="273"/>
      <c r="G4" s="273"/>
      <c r="H4" s="273"/>
      <c r="I4" s="273"/>
      <c r="J4" s="274"/>
    </row>
    <row r="5" spans="1:20" ht="15" customHeight="1">
      <c r="A5" s="2" t="s">
        <v>6</v>
      </c>
      <c r="B5" s="272" t="s">
        <v>45</v>
      </c>
      <c r="C5" s="273"/>
      <c r="D5" s="273"/>
      <c r="E5" s="273"/>
      <c r="F5" s="273"/>
      <c r="G5" s="273"/>
      <c r="H5" s="273"/>
      <c r="I5" s="273"/>
      <c r="J5" s="274"/>
    </row>
    <row r="6" spans="1:20" ht="15" customHeight="1">
      <c r="A6" s="2" t="s">
        <v>8</v>
      </c>
      <c r="B6" s="272" t="s">
        <v>9</v>
      </c>
      <c r="C6" s="273"/>
      <c r="D6" s="273"/>
      <c r="E6" s="273"/>
      <c r="F6" s="273"/>
      <c r="G6" s="273"/>
      <c r="H6" s="273"/>
      <c r="I6" s="273"/>
      <c r="J6" s="274"/>
    </row>
    <row r="7" spans="1:20" ht="15" customHeight="1">
      <c r="A7" s="2" t="s">
        <v>10</v>
      </c>
      <c r="B7" s="275" t="s">
        <v>11</v>
      </c>
      <c r="C7" s="181"/>
      <c r="D7" s="181"/>
      <c r="E7" s="181"/>
      <c r="F7" s="181"/>
      <c r="G7" s="181"/>
      <c r="H7" s="181"/>
      <c r="I7" s="181"/>
      <c r="J7" s="276"/>
    </row>
    <row r="8" spans="1:20" ht="15" customHeight="1">
      <c r="A8" s="3" t="s">
        <v>12</v>
      </c>
      <c r="B8" s="184">
        <v>45041</v>
      </c>
      <c r="C8" s="185"/>
      <c r="D8" s="185"/>
      <c r="E8" s="185"/>
      <c r="F8" s="185"/>
      <c r="G8" s="185"/>
      <c r="H8" s="185"/>
      <c r="I8" s="185"/>
      <c r="J8" s="186"/>
    </row>
    <row r="9" spans="1:20" ht="15" customHeight="1">
      <c r="A9" s="311" t="s">
        <v>16</v>
      </c>
      <c r="B9" s="315" t="s">
        <v>46</v>
      </c>
      <c r="C9" s="277" t="s">
        <v>13</v>
      </c>
      <c r="D9" s="278"/>
      <c r="E9" s="278"/>
      <c r="F9" s="278"/>
      <c r="G9" s="278"/>
      <c r="H9" s="278"/>
      <c r="I9" s="278"/>
      <c r="J9" s="278"/>
      <c r="K9" s="278"/>
      <c r="L9" s="278"/>
      <c r="M9" s="279"/>
      <c r="N9" s="277" t="s">
        <v>14</v>
      </c>
      <c r="O9" s="278"/>
      <c r="P9" s="279"/>
      <c r="Q9" s="277" t="s">
        <v>15</v>
      </c>
      <c r="R9" s="278"/>
      <c r="S9" s="279"/>
      <c r="T9" s="53">
        <v>0.25</v>
      </c>
    </row>
    <row r="10" spans="1:20" ht="15" customHeight="1">
      <c r="A10" s="312"/>
      <c r="B10" s="316"/>
      <c r="C10" s="277" t="s">
        <v>18</v>
      </c>
      <c r="D10" s="278"/>
      <c r="E10" s="278"/>
      <c r="F10" s="278"/>
      <c r="G10" s="278"/>
      <c r="H10" s="278"/>
      <c r="I10" s="278"/>
      <c r="J10" s="278"/>
      <c r="K10" s="278"/>
      <c r="L10" s="278"/>
      <c r="M10" s="279"/>
      <c r="N10" s="277" t="s">
        <v>18</v>
      </c>
      <c r="O10" s="278"/>
      <c r="P10" s="278"/>
      <c r="Q10" s="278"/>
      <c r="R10" s="278"/>
      <c r="S10" s="278"/>
      <c r="T10" s="279"/>
    </row>
    <row r="11" spans="1:20" ht="15" customHeight="1">
      <c r="A11" s="313"/>
      <c r="B11" s="317"/>
      <c r="C11" s="4">
        <v>12.8</v>
      </c>
      <c r="D11" s="5">
        <v>14</v>
      </c>
      <c r="E11" s="5">
        <v>17</v>
      </c>
      <c r="F11" s="5">
        <v>20</v>
      </c>
      <c r="G11" s="5">
        <v>23</v>
      </c>
      <c r="H11" s="5">
        <v>26</v>
      </c>
      <c r="I11" s="5">
        <v>29</v>
      </c>
      <c r="J11" s="5">
        <v>32</v>
      </c>
      <c r="K11" s="5">
        <v>35</v>
      </c>
      <c r="L11" s="5">
        <v>38</v>
      </c>
      <c r="M11" s="35">
        <v>40.6</v>
      </c>
      <c r="N11" s="36">
        <v>25</v>
      </c>
      <c r="O11" s="37">
        <v>27</v>
      </c>
      <c r="P11" s="38">
        <v>29</v>
      </c>
      <c r="Q11" s="36">
        <v>17</v>
      </c>
      <c r="R11" s="37">
        <v>19</v>
      </c>
      <c r="S11" s="38">
        <v>21</v>
      </c>
      <c r="T11" s="54">
        <v>13</v>
      </c>
    </row>
    <row r="12" spans="1:20" ht="15" customHeight="1">
      <c r="A12" s="6" t="s">
        <v>19</v>
      </c>
      <c r="B12" s="318">
        <v>5</v>
      </c>
      <c r="C12" s="7">
        <v>9.1460000000000008</v>
      </c>
      <c r="D12" s="7">
        <v>9.0069999999999997</v>
      </c>
      <c r="E12" s="7">
        <v>8.66</v>
      </c>
      <c r="F12" s="7">
        <v>8.3130000000000006</v>
      </c>
      <c r="G12" s="7">
        <v>7.9660000000000002</v>
      </c>
      <c r="H12" s="7">
        <v>7.6189999999999998</v>
      </c>
      <c r="I12" s="7">
        <v>7.2709999999999999</v>
      </c>
      <c r="J12" s="7">
        <v>6.9240000000000004</v>
      </c>
      <c r="K12" s="7">
        <v>6.625</v>
      </c>
      <c r="L12" s="7">
        <v>6.23</v>
      </c>
      <c r="M12" s="7">
        <v>5.9290000000000003</v>
      </c>
      <c r="N12" s="39">
        <v>5.1929999999999996</v>
      </c>
      <c r="O12" s="39">
        <v>4.96875</v>
      </c>
      <c r="P12" s="39">
        <v>4.6725000000000003</v>
      </c>
      <c r="Q12" s="39">
        <v>3.4620000000000002</v>
      </c>
      <c r="R12" s="39">
        <v>3.3125</v>
      </c>
      <c r="S12" s="39">
        <v>3.1150000000000002</v>
      </c>
      <c r="T12" s="39">
        <v>1.65625</v>
      </c>
    </row>
    <row r="13" spans="1:20" ht="15" customHeight="1">
      <c r="A13" s="8" t="s">
        <v>20</v>
      </c>
      <c r="B13" s="319"/>
      <c r="C13" s="9">
        <v>1.468</v>
      </c>
      <c r="D13" s="9">
        <v>1.5229999999999999</v>
      </c>
      <c r="E13" s="9">
        <v>1.659</v>
      </c>
      <c r="F13" s="9">
        <v>1.7949999999999999</v>
      </c>
      <c r="G13" s="9">
        <v>1.9319999999999999</v>
      </c>
      <c r="H13" s="9">
        <v>2.0680000000000001</v>
      </c>
      <c r="I13" s="9">
        <v>2.2050000000000001</v>
      </c>
      <c r="J13" s="9">
        <v>2.3410000000000002</v>
      </c>
      <c r="K13" s="9">
        <v>2.431</v>
      </c>
      <c r="L13" s="9">
        <v>2.6139999999999999</v>
      </c>
      <c r="M13" s="9">
        <v>2.7320000000000002</v>
      </c>
      <c r="N13" s="9">
        <v>1.2604368932038801</v>
      </c>
      <c r="O13" s="9">
        <v>1.2611040609137101</v>
      </c>
      <c r="P13" s="9">
        <v>1.2794359255202601</v>
      </c>
      <c r="Q13" s="55">
        <v>0.43839432695960501</v>
      </c>
      <c r="R13" s="55">
        <v>0.481328102295844</v>
      </c>
      <c r="S13" s="56">
        <v>0.49967917869746598</v>
      </c>
      <c r="T13" s="56">
        <v>0.173446831687768</v>
      </c>
    </row>
    <row r="14" spans="1:20">
      <c r="A14" s="8" t="s">
        <v>21</v>
      </c>
      <c r="B14" s="319"/>
      <c r="C14" s="10">
        <v>51</v>
      </c>
      <c r="D14" s="10">
        <v>57</v>
      </c>
      <c r="E14" s="11">
        <v>88</v>
      </c>
      <c r="F14" s="11">
        <v>97</v>
      </c>
      <c r="G14" s="12">
        <v>114</v>
      </c>
      <c r="H14" s="12">
        <v>117</v>
      </c>
      <c r="I14" s="12">
        <v>120</v>
      </c>
      <c r="J14" s="12">
        <v>121</v>
      </c>
      <c r="K14" s="12">
        <v>125</v>
      </c>
      <c r="L14" s="12">
        <v>125.3</v>
      </c>
      <c r="M14" s="12">
        <v>127</v>
      </c>
      <c r="N14" s="12">
        <v>117</v>
      </c>
      <c r="O14" s="12">
        <v>119</v>
      </c>
      <c r="P14" s="12">
        <v>120</v>
      </c>
      <c r="Q14" s="11">
        <v>73</v>
      </c>
      <c r="R14" s="11">
        <v>79</v>
      </c>
      <c r="S14" s="11">
        <v>84</v>
      </c>
      <c r="T14" s="11">
        <v>43</v>
      </c>
    </row>
    <row r="15" spans="1:20" ht="15" customHeight="1">
      <c r="A15" s="13" t="s">
        <v>22</v>
      </c>
      <c r="B15" s="319"/>
      <c r="C15" s="14">
        <f t="shared" ref="C15:M15" si="0">ROUND(C12/C13,3)</f>
        <v>6.23</v>
      </c>
      <c r="D15" s="14">
        <f t="shared" si="0"/>
        <v>5.9139999999999997</v>
      </c>
      <c r="E15" s="14">
        <f t="shared" si="0"/>
        <v>5.22</v>
      </c>
      <c r="F15" s="14">
        <f t="shared" si="0"/>
        <v>4.6310000000000002</v>
      </c>
      <c r="G15" s="14">
        <f t="shared" si="0"/>
        <v>4.1230000000000002</v>
      </c>
      <c r="H15" s="14">
        <f t="shared" si="0"/>
        <v>3.6840000000000002</v>
      </c>
      <c r="I15" s="14">
        <f t="shared" si="0"/>
        <v>3.298</v>
      </c>
      <c r="J15" s="14">
        <f t="shared" si="0"/>
        <v>2.9580000000000002</v>
      </c>
      <c r="K15" s="14">
        <f t="shared" si="0"/>
        <v>2.7250000000000001</v>
      </c>
      <c r="L15" s="14">
        <f t="shared" si="0"/>
        <v>2.383</v>
      </c>
      <c r="M15" s="14">
        <f t="shared" si="0"/>
        <v>2.17</v>
      </c>
      <c r="N15" s="14">
        <v>4.12</v>
      </c>
      <c r="O15" s="14">
        <v>3.94</v>
      </c>
      <c r="P15" s="14">
        <v>3.6520000000000001</v>
      </c>
      <c r="Q15" s="14">
        <v>7.8970000000000002</v>
      </c>
      <c r="R15" s="14">
        <v>6.8819999999999997</v>
      </c>
      <c r="S15" s="14">
        <v>6.234</v>
      </c>
      <c r="T15" s="10">
        <v>9.5490357701172197</v>
      </c>
    </row>
    <row r="16" spans="1:20" ht="15" customHeight="1">
      <c r="A16" s="13" t="s">
        <v>23</v>
      </c>
      <c r="B16" s="319"/>
      <c r="C16" s="15">
        <v>16.231000000000002</v>
      </c>
      <c r="D16" s="15">
        <v>16.231000000000002</v>
      </c>
      <c r="E16" s="15">
        <v>16.231000000000002</v>
      </c>
      <c r="F16" s="15">
        <v>16.231000000000002</v>
      </c>
      <c r="G16" s="15">
        <v>16.231000000000002</v>
      </c>
      <c r="H16" s="15">
        <v>16.231000000000002</v>
      </c>
      <c r="I16" s="15">
        <v>16.231000000000002</v>
      </c>
      <c r="J16" s="15">
        <v>16.231000000000002</v>
      </c>
      <c r="K16" s="15">
        <v>16.231000000000002</v>
      </c>
      <c r="L16" s="15">
        <v>16.231000000000002</v>
      </c>
      <c r="M16" s="15">
        <v>16.231000000000002</v>
      </c>
      <c r="N16" s="15">
        <v>16.231000000000002</v>
      </c>
      <c r="O16" s="15">
        <v>16.231000000000002</v>
      </c>
      <c r="P16" s="15">
        <v>16.231000000000002</v>
      </c>
      <c r="Q16" s="15">
        <v>16.231000000000002</v>
      </c>
      <c r="R16" s="15">
        <v>16.231000000000002</v>
      </c>
      <c r="S16" s="15">
        <v>16.231000000000002</v>
      </c>
      <c r="T16" s="15">
        <v>16.231000000000002</v>
      </c>
    </row>
    <row r="17" spans="1:20" ht="15" customHeight="1">
      <c r="A17" s="13" t="s">
        <v>24</v>
      </c>
      <c r="B17" s="319"/>
      <c r="C17" s="16">
        <f>C12*1000/1.163/(C18*60*60)+$B12</f>
        <v>11.826514282984618</v>
      </c>
      <c r="D17" s="16">
        <f t="shared" ref="D17:G17" si="1">D12*1000/1.163/(D18*60*60)+$B12</f>
        <v>11.72276559663705</v>
      </c>
      <c r="E17" s="16">
        <f t="shared" si="1"/>
        <v>11.463767077481609</v>
      </c>
      <c r="F17" s="16">
        <f t="shared" si="1"/>
        <v>11.204768558326169</v>
      </c>
      <c r="G17" s="16">
        <f t="shared" si="1"/>
        <v>10.945770039170728</v>
      </c>
      <c r="H17" s="16">
        <f t="shared" ref="H17:K17" si="2">H12*1000/1.163/(H18*60*60)+$B12</f>
        <v>10.686771520015286</v>
      </c>
      <c r="I17" s="16">
        <f t="shared" si="2"/>
        <v>10.427026607432884</v>
      </c>
      <c r="J17" s="16">
        <f t="shared" si="2"/>
        <v>10.168028088277442</v>
      </c>
      <c r="K17" s="16">
        <f t="shared" si="2"/>
        <v>9.9448564536161257</v>
      </c>
      <c r="L17" s="16">
        <f t="shared" ref="L17:M17" si="3">L12*1000/1.163/(L18*60*60)+$B12</f>
        <v>9.6500310499665609</v>
      </c>
      <c r="M17" s="16">
        <f t="shared" si="3"/>
        <v>9.4253666284513233</v>
      </c>
      <c r="N17" s="16">
        <v>8.8760210662080805</v>
      </c>
      <c r="O17" s="16">
        <v>8.7086423402120907</v>
      </c>
      <c r="P17" s="16">
        <v>8.4875232874749198</v>
      </c>
      <c r="Q17" s="16">
        <v>7.58401404413872</v>
      </c>
      <c r="R17" s="16">
        <v>7.4724282268080602</v>
      </c>
      <c r="S17" s="16">
        <v>7.3250155249832796</v>
      </c>
      <c r="T17" s="16">
        <v>6.2362141134040296</v>
      </c>
    </row>
    <row r="18" spans="1:20" ht="15" customHeight="1">
      <c r="A18" s="13" t="s">
        <v>28</v>
      </c>
      <c r="B18" s="320"/>
      <c r="C18" s="17">
        <v>0.32</v>
      </c>
      <c r="D18" s="17">
        <v>0.32</v>
      </c>
      <c r="E18" s="17">
        <v>0.32</v>
      </c>
      <c r="F18" s="17">
        <v>0.32</v>
      </c>
      <c r="G18" s="17">
        <v>0.32</v>
      </c>
      <c r="H18" s="17">
        <v>0.32</v>
      </c>
      <c r="I18" s="17">
        <v>0.32</v>
      </c>
      <c r="J18" s="17">
        <v>0.32</v>
      </c>
      <c r="K18" s="17">
        <v>0.32</v>
      </c>
      <c r="L18" s="17">
        <v>0.32</v>
      </c>
      <c r="M18" s="17">
        <v>0.32</v>
      </c>
      <c r="N18" s="17">
        <v>0.32</v>
      </c>
      <c r="O18" s="17">
        <v>0.32</v>
      </c>
      <c r="P18" s="17">
        <v>0.32</v>
      </c>
      <c r="Q18" s="17">
        <v>0.32</v>
      </c>
      <c r="R18" s="17">
        <v>0.32</v>
      </c>
      <c r="S18" s="17">
        <v>0.32</v>
      </c>
      <c r="T18" s="17">
        <v>0.32</v>
      </c>
    </row>
    <row r="19" spans="1:20" ht="15" customHeight="1">
      <c r="A19" s="6" t="s">
        <v>19</v>
      </c>
      <c r="B19" s="318">
        <v>7</v>
      </c>
      <c r="C19" s="18">
        <v>9.8070000000000004</v>
      </c>
      <c r="D19" s="18">
        <v>9.6649999999999991</v>
      </c>
      <c r="E19" s="18">
        <v>9.31</v>
      </c>
      <c r="F19" s="7">
        <v>8.9559999999999995</v>
      </c>
      <c r="G19" s="19">
        <v>8.6010000000000009</v>
      </c>
      <c r="H19" s="18">
        <v>8.2119999999999997</v>
      </c>
      <c r="I19" s="18">
        <v>7.8230000000000004</v>
      </c>
      <c r="J19" s="7">
        <v>7.4340000000000002</v>
      </c>
      <c r="K19" s="40">
        <v>7.0449999999999999</v>
      </c>
      <c r="L19" s="7">
        <v>6.7590000000000003</v>
      </c>
      <c r="M19" s="7">
        <v>6.5110000000000001</v>
      </c>
      <c r="N19" s="41">
        <v>5.5754999999999999</v>
      </c>
      <c r="O19" s="41">
        <v>5.2837500000000004</v>
      </c>
      <c r="P19" s="9">
        <v>5.0692500000000003</v>
      </c>
      <c r="Q19" s="9">
        <v>3.7170000000000001</v>
      </c>
      <c r="R19" s="41">
        <v>3.5225</v>
      </c>
      <c r="S19" s="9">
        <v>3.3795000000000002</v>
      </c>
      <c r="T19" s="41">
        <v>1.76125</v>
      </c>
    </row>
    <row r="20" spans="1:20" ht="15" customHeight="1">
      <c r="A20" s="8" t="s">
        <v>20</v>
      </c>
      <c r="B20" s="319"/>
      <c r="C20" s="20">
        <v>1.4590000000000001</v>
      </c>
      <c r="D20" s="20">
        <v>1.5129999999999999</v>
      </c>
      <c r="E20" s="20">
        <v>1.6459999999999999</v>
      </c>
      <c r="F20" s="9">
        <v>1.78</v>
      </c>
      <c r="G20" s="21">
        <v>1.9139999999999999</v>
      </c>
      <c r="H20" s="20">
        <v>2.0219999999999998</v>
      </c>
      <c r="I20" s="20">
        <v>2.13</v>
      </c>
      <c r="J20" s="9">
        <v>2.2370000000000001</v>
      </c>
      <c r="K20" s="42">
        <v>2.3450000000000002</v>
      </c>
      <c r="L20" s="9">
        <v>2.5720000000000001</v>
      </c>
      <c r="M20" s="9">
        <v>2.7690000000000001</v>
      </c>
      <c r="N20" s="14">
        <v>1.21338411316649</v>
      </c>
      <c r="O20" s="14">
        <v>1.17104388297872</v>
      </c>
      <c r="P20" s="9">
        <v>1.26446744824146</v>
      </c>
      <c r="Q20" s="55">
        <v>0.42176330420968999</v>
      </c>
      <c r="R20" s="57">
        <v>0.46366986968540203</v>
      </c>
      <c r="S20" s="55">
        <v>0.48127314155511303</v>
      </c>
      <c r="T20" s="57">
        <v>0.173310128066296</v>
      </c>
    </row>
    <row r="21" spans="1:20">
      <c r="A21" s="8" t="s">
        <v>21</v>
      </c>
      <c r="B21" s="319"/>
      <c r="C21" s="22">
        <v>51</v>
      </c>
      <c r="D21" s="22">
        <v>57</v>
      </c>
      <c r="E21" s="23">
        <v>88</v>
      </c>
      <c r="F21" s="11">
        <v>97</v>
      </c>
      <c r="G21" s="24">
        <v>114</v>
      </c>
      <c r="H21" s="25">
        <v>117</v>
      </c>
      <c r="I21" s="25">
        <v>120</v>
      </c>
      <c r="J21" s="12">
        <v>121</v>
      </c>
      <c r="K21" s="43">
        <v>125</v>
      </c>
      <c r="L21" s="12">
        <v>125.3</v>
      </c>
      <c r="M21" s="12">
        <v>127</v>
      </c>
      <c r="N21" s="12">
        <v>117</v>
      </c>
      <c r="O21" s="12">
        <v>119</v>
      </c>
      <c r="P21" s="12">
        <v>120</v>
      </c>
      <c r="Q21" s="11">
        <v>73</v>
      </c>
      <c r="R21" s="11">
        <v>79</v>
      </c>
      <c r="S21" s="11">
        <v>84</v>
      </c>
      <c r="T21" s="11">
        <v>43</v>
      </c>
    </row>
    <row r="22" spans="1:20" ht="15" customHeight="1">
      <c r="A22" s="13" t="s">
        <v>22</v>
      </c>
      <c r="B22" s="319"/>
      <c r="C22" s="26">
        <f t="shared" ref="C22:M22" si="4">ROUND(C19/C20,3)</f>
        <v>6.7220000000000004</v>
      </c>
      <c r="D22" s="26">
        <f t="shared" si="4"/>
        <v>6.3879999999999999</v>
      </c>
      <c r="E22" s="26">
        <f t="shared" si="4"/>
        <v>5.6559999999999997</v>
      </c>
      <c r="F22" s="14">
        <f t="shared" si="4"/>
        <v>5.0309999999999997</v>
      </c>
      <c r="G22" s="27">
        <f t="shared" si="4"/>
        <v>4.4939999999999998</v>
      </c>
      <c r="H22" s="26">
        <f t="shared" si="4"/>
        <v>4.0609999999999999</v>
      </c>
      <c r="I22" s="26">
        <f t="shared" si="4"/>
        <v>3.673</v>
      </c>
      <c r="J22" s="14">
        <f t="shared" si="4"/>
        <v>3.323</v>
      </c>
      <c r="K22" s="42">
        <f t="shared" si="4"/>
        <v>3.004</v>
      </c>
      <c r="L22" s="14">
        <f t="shared" si="4"/>
        <v>2.6280000000000001</v>
      </c>
      <c r="M22" s="14">
        <f t="shared" si="4"/>
        <v>2.351</v>
      </c>
      <c r="N22" s="14">
        <v>4.5949999999999998</v>
      </c>
      <c r="O22" s="14">
        <v>4.5119999999999996</v>
      </c>
      <c r="P22" s="14">
        <v>4.0090000000000003</v>
      </c>
      <c r="Q22" s="14">
        <v>8.8130000000000006</v>
      </c>
      <c r="R22" s="14">
        <v>7.5970000000000004</v>
      </c>
      <c r="S22" s="14">
        <v>7.0220000000000002</v>
      </c>
      <c r="T22" s="10">
        <v>10.162418201700699</v>
      </c>
    </row>
    <row r="23" spans="1:20" ht="15" customHeight="1">
      <c r="A23" s="13" t="s">
        <v>23</v>
      </c>
      <c r="B23" s="319"/>
      <c r="C23" s="28">
        <v>16.651</v>
      </c>
      <c r="D23" s="28">
        <v>16.651</v>
      </c>
      <c r="E23" s="28">
        <v>16.651</v>
      </c>
      <c r="F23" s="28">
        <v>16.651</v>
      </c>
      <c r="G23" s="28">
        <v>16.651</v>
      </c>
      <c r="H23" s="28">
        <v>16.651</v>
      </c>
      <c r="I23" s="28">
        <v>16.651</v>
      </c>
      <c r="J23" s="28">
        <v>16.651</v>
      </c>
      <c r="K23" s="28">
        <v>16.651</v>
      </c>
      <c r="L23" s="28">
        <v>16.651</v>
      </c>
      <c r="M23" s="28">
        <v>16.651</v>
      </c>
      <c r="N23" s="28">
        <v>16.651</v>
      </c>
      <c r="O23" s="28">
        <v>16.651</v>
      </c>
      <c r="P23" s="28">
        <v>16.651</v>
      </c>
      <c r="Q23" s="28">
        <v>16.651</v>
      </c>
      <c r="R23" s="28">
        <v>16.651</v>
      </c>
      <c r="S23" s="28">
        <v>16.651</v>
      </c>
      <c r="T23" s="28">
        <v>16.651</v>
      </c>
    </row>
    <row r="24" spans="1:20" ht="15" customHeight="1">
      <c r="A24" s="13" t="s">
        <v>24</v>
      </c>
      <c r="B24" s="319"/>
      <c r="C24" s="16">
        <f t="shared" ref="C24:M24" si="5">C19*1000/1.163/(C25*60*60)+$B19</f>
        <v>14.086136260179041</v>
      </c>
      <c r="D24" s="16">
        <f t="shared" si="5"/>
        <v>13.983532880047969</v>
      </c>
      <c r="E24" s="16">
        <f t="shared" si="5"/>
        <v>13.727024429720288</v>
      </c>
      <c r="F24" s="16">
        <f t="shared" si="5"/>
        <v>13.471238538407615</v>
      </c>
      <c r="G24" s="16">
        <f t="shared" si="5"/>
        <v>13.214730088079936</v>
      </c>
      <c r="H24" s="16">
        <f t="shared" si="5"/>
        <v>12.933654631242</v>
      </c>
      <c r="I24" s="16">
        <f t="shared" si="5"/>
        <v>12.65257917440406</v>
      </c>
      <c r="J24" s="16">
        <f t="shared" si="5"/>
        <v>12.371503717566124</v>
      </c>
      <c r="K24" s="16">
        <f t="shared" si="5"/>
        <v>12.090428260728189</v>
      </c>
      <c r="L24" s="16">
        <f t="shared" si="5"/>
        <v>11.883776382436029</v>
      </c>
      <c r="M24" s="16">
        <f t="shared" si="5"/>
        <v>11.704581746714156</v>
      </c>
      <c r="N24" s="16">
        <v>11.0286277881746</v>
      </c>
      <c r="O24" s="16">
        <v>10.817821195546101</v>
      </c>
      <c r="P24" s="16">
        <v>10.662832286826999</v>
      </c>
      <c r="Q24" s="16">
        <v>9.6857518587830693</v>
      </c>
      <c r="R24" s="16">
        <v>9.5452141303640996</v>
      </c>
      <c r="S24" s="16">
        <v>9.4418881912180197</v>
      </c>
      <c r="T24" s="16">
        <v>8.2726070651820507</v>
      </c>
    </row>
    <row r="25" spans="1:20" ht="15" customHeight="1">
      <c r="A25" s="13" t="s">
        <v>28</v>
      </c>
      <c r="B25" s="320"/>
      <c r="C25" s="29">
        <v>0.33055555555555599</v>
      </c>
      <c r="D25" s="29">
        <v>0.33055555555555599</v>
      </c>
      <c r="E25" s="29">
        <v>0.33055555555555599</v>
      </c>
      <c r="F25" s="29">
        <v>0.33055555555555599</v>
      </c>
      <c r="G25" s="29">
        <v>0.33055555555555599</v>
      </c>
      <c r="H25" s="29">
        <v>0.33055555555555599</v>
      </c>
      <c r="I25" s="29">
        <v>0.33055555555555599</v>
      </c>
      <c r="J25" s="29">
        <v>0.33055555555555599</v>
      </c>
      <c r="K25" s="29">
        <v>0.33055555555555599</v>
      </c>
      <c r="L25" s="29">
        <v>0.33055555555555599</v>
      </c>
      <c r="M25" s="29">
        <v>0.33055555555555599</v>
      </c>
      <c r="N25" s="29">
        <v>0.33055555555555599</v>
      </c>
      <c r="O25" s="29">
        <v>0.33055555555555599</v>
      </c>
      <c r="P25" s="29">
        <v>0.33055555555555599</v>
      </c>
      <c r="Q25" s="29">
        <v>0.33055555555555599</v>
      </c>
      <c r="R25" s="29">
        <v>0.33055555555555599</v>
      </c>
      <c r="S25" s="29">
        <v>0.33055555555555599</v>
      </c>
      <c r="T25" s="29">
        <v>0.33055555555555599</v>
      </c>
    </row>
    <row r="26" spans="1:20" ht="15" customHeight="1">
      <c r="A26" s="6" t="s">
        <v>19</v>
      </c>
      <c r="B26" s="318">
        <v>9</v>
      </c>
      <c r="C26" s="30">
        <v>10.558999999999999</v>
      </c>
      <c r="D26" s="31">
        <v>10.409000000000001</v>
      </c>
      <c r="E26" s="31">
        <v>10.036</v>
      </c>
      <c r="F26" s="32">
        <v>9.6620000000000008</v>
      </c>
      <c r="G26" s="32">
        <v>9.2880000000000003</v>
      </c>
      <c r="H26" s="32">
        <v>8.8979999999999997</v>
      </c>
      <c r="I26" s="32">
        <v>8.5079999999999991</v>
      </c>
      <c r="J26" s="32">
        <v>8.1180000000000003</v>
      </c>
      <c r="K26" s="7">
        <v>7.7279999999999998</v>
      </c>
      <c r="L26" s="7">
        <v>7.4249999999999998</v>
      </c>
      <c r="M26" s="7">
        <v>7.1130000000000004</v>
      </c>
      <c r="N26" s="44">
        <v>6.0884999999999998</v>
      </c>
      <c r="O26" s="9">
        <v>5.7960000000000003</v>
      </c>
      <c r="P26" s="9">
        <v>5.5687499999999996</v>
      </c>
      <c r="Q26" s="9">
        <v>4.0590000000000002</v>
      </c>
      <c r="R26" s="9">
        <v>3.8639999999999999</v>
      </c>
      <c r="S26" s="9">
        <v>3.7124999999999999</v>
      </c>
      <c r="T26" s="9">
        <v>1.9319999999999999</v>
      </c>
    </row>
    <row r="27" spans="1:20" ht="15" customHeight="1">
      <c r="A27" s="8" t="s">
        <v>20</v>
      </c>
      <c r="B27" s="319"/>
      <c r="C27" s="14">
        <v>1.454</v>
      </c>
      <c r="D27" s="9">
        <v>1.51</v>
      </c>
      <c r="E27" s="9">
        <v>1.649</v>
      </c>
      <c r="F27" s="9">
        <v>1.7889999999999999</v>
      </c>
      <c r="G27" s="9">
        <v>1.9279999999999999</v>
      </c>
      <c r="H27" s="9">
        <v>2.0510000000000002</v>
      </c>
      <c r="I27" s="9">
        <v>2.173</v>
      </c>
      <c r="J27" s="9">
        <v>2.2959999999999998</v>
      </c>
      <c r="K27" s="9">
        <v>2.4180000000000001</v>
      </c>
      <c r="L27" s="9">
        <v>2.6819999999999999</v>
      </c>
      <c r="M27" s="9">
        <v>2.823</v>
      </c>
      <c r="N27" s="45">
        <v>1.1961689587426301</v>
      </c>
      <c r="O27" s="9">
        <v>1.21815889029004</v>
      </c>
      <c r="P27" s="9">
        <v>1.2763580105432</v>
      </c>
      <c r="Q27" s="55">
        <v>0.41609431060994401</v>
      </c>
      <c r="R27" s="55">
        <v>0.44159999999999999</v>
      </c>
      <c r="S27" s="55">
        <v>0.47178802897445699</v>
      </c>
      <c r="T27" s="55">
        <v>0.16351929002058099</v>
      </c>
    </row>
    <row r="28" spans="1:20">
      <c r="A28" s="8" t="s">
        <v>21</v>
      </c>
      <c r="B28" s="319"/>
      <c r="C28" s="10">
        <v>51</v>
      </c>
      <c r="D28" s="10">
        <v>57</v>
      </c>
      <c r="E28" s="11">
        <v>88</v>
      </c>
      <c r="F28" s="11">
        <v>97</v>
      </c>
      <c r="G28" s="12">
        <v>114</v>
      </c>
      <c r="H28" s="12">
        <v>117</v>
      </c>
      <c r="I28" s="12">
        <v>120</v>
      </c>
      <c r="J28" s="12">
        <v>121</v>
      </c>
      <c r="K28" s="12">
        <v>125</v>
      </c>
      <c r="L28" s="12">
        <v>125.3</v>
      </c>
      <c r="M28" s="12">
        <v>127</v>
      </c>
      <c r="N28" s="43">
        <v>117</v>
      </c>
      <c r="O28" s="12">
        <v>119</v>
      </c>
      <c r="P28" s="12">
        <v>120</v>
      </c>
      <c r="Q28" s="11">
        <v>73</v>
      </c>
      <c r="R28" s="11">
        <v>79</v>
      </c>
      <c r="S28" s="11">
        <v>84</v>
      </c>
      <c r="T28" s="11">
        <v>43</v>
      </c>
    </row>
    <row r="29" spans="1:20" ht="15" customHeight="1">
      <c r="A29" s="13" t="s">
        <v>22</v>
      </c>
      <c r="B29" s="319"/>
      <c r="C29" s="14">
        <f t="shared" ref="C29:M29" si="6">ROUND(C26/C27,3)</f>
        <v>7.2619999999999996</v>
      </c>
      <c r="D29" s="14">
        <f t="shared" si="6"/>
        <v>6.8929999999999998</v>
      </c>
      <c r="E29" s="14">
        <f t="shared" si="6"/>
        <v>6.0860000000000003</v>
      </c>
      <c r="F29" s="14">
        <f t="shared" si="6"/>
        <v>5.4009999999999998</v>
      </c>
      <c r="G29" s="14">
        <f t="shared" si="6"/>
        <v>4.8170000000000002</v>
      </c>
      <c r="H29" s="14">
        <f t="shared" si="6"/>
        <v>4.3380000000000001</v>
      </c>
      <c r="I29" s="14">
        <f t="shared" si="6"/>
        <v>3.915</v>
      </c>
      <c r="J29" s="14">
        <f t="shared" si="6"/>
        <v>3.536</v>
      </c>
      <c r="K29" s="14">
        <f t="shared" si="6"/>
        <v>3.1960000000000002</v>
      </c>
      <c r="L29" s="9">
        <f t="shared" si="6"/>
        <v>2.7679999999999998</v>
      </c>
      <c r="M29" s="14">
        <f t="shared" si="6"/>
        <v>2.52</v>
      </c>
      <c r="N29" s="42">
        <v>5.09</v>
      </c>
      <c r="O29" s="14">
        <v>4.758</v>
      </c>
      <c r="P29" s="14">
        <v>4.3630000000000004</v>
      </c>
      <c r="Q29" s="14">
        <v>9.7550000000000008</v>
      </c>
      <c r="R29" s="14">
        <v>8.75</v>
      </c>
      <c r="S29" s="14">
        <v>7.8689999999999998</v>
      </c>
      <c r="T29" s="10">
        <v>11.815119792636301</v>
      </c>
    </row>
    <row r="30" spans="1:20" ht="15" customHeight="1">
      <c r="A30" s="13" t="s">
        <v>23</v>
      </c>
      <c r="B30" s="319"/>
      <c r="C30" s="15">
        <v>19.739999999999998</v>
      </c>
      <c r="D30" s="15">
        <v>19.739999999999998</v>
      </c>
      <c r="E30" s="15">
        <v>19.739999999999998</v>
      </c>
      <c r="F30" s="15">
        <v>19.739999999999998</v>
      </c>
      <c r="G30" s="15">
        <v>19.739999999999998</v>
      </c>
      <c r="H30" s="15">
        <v>19.739999999999998</v>
      </c>
      <c r="I30" s="15">
        <v>19.739999999999998</v>
      </c>
      <c r="J30" s="15">
        <v>19.739999999999998</v>
      </c>
      <c r="K30" s="15">
        <v>19.739999999999998</v>
      </c>
      <c r="L30" s="15">
        <v>19.739999999999998</v>
      </c>
      <c r="M30" s="15">
        <v>19.739999999999998</v>
      </c>
      <c r="N30" s="15">
        <v>19.739999999999998</v>
      </c>
      <c r="O30" s="15">
        <v>19.739999999999998</v>
      </c>
      <c r="P30" s="15">
        <v>19.739999999999998</v>
      </c>
      <c r="Q30" s="15">
        <v>19.739999999999998</v>
      </c>
      <c r="R30" s="15">
        <v>19.739999999999998</v>
      </c>
      <c r="S30" s="15">
        <v>19.739999999999998</v>
      </c>
      <c r="T30" s="15">
        <v>19.739999999999998</v>
      </c>
    </row>
    <row r="31" spans="1:20" ht="15" customHeight="1">
      <c r="A31" s="13" t="s">
        <v>24</v>
      </c>
      <c r="B31" s="319"/>
      <c r="C31" s="16">
        <f t="shared" ref="C31:M31" si="7">C26*1000/1.163/(C32*60*60)+$B26</f>
        <v>15.816145466188459</v>
      </c>
      <c r="D31" s="16">
        <f t="shared" si="7"/>
        <v>15.71931604863677</v>
      </c>
      <c r="E31" s="16">
        <f t="shared" si="7"/>
        <v>15.478533563658242</v>
      </c>
      <c r="F31" s="16">
        <f t="shared" si="7"/>
        <v>15.237105549229367</v>
      </c>
      <c r="G31" s="16">
        <f t="shared" si="7"/>
        <v>14.995677534800492</v>
      </c>
      <c r="H31" s="16">
        <f t="shared" si="7"/>
        <v>14.743921049166104</v>
      </c>
      <c r="I31" s="16">
        <f t="shared" si="7"/>
        <v>14.492164563531716</v>
      </c>
      <c r="J31" s="16">
        <f t="shared" si="7"/>
        <v>14.24040807789733</v>
      </c>
      <c r="K31" s="16">
        <f t="shared" si="7"/>
        <v>13.988651592262944</v>
      </c>
      <c r="L31" s="16">
        <f t="shared" si="7"/>
        <v>13.793056168808533</v>
      </c>
      <c r="M31" s="16">
        <f t="shared" si="7"/>
        <v>13.591650980301022</v>
      </c>
      <c r="N31" s="16">
        <v>12.930306058423</v>
      </c>
      <c r="O31" s="16">
        <v>12.7414886941972</v>
      </c>
      <c r="P31" s="16">
        <v>12.5947921266064</v>
      </c>
      <c r="Q31" s="16">
        <v>11.6202040389487</v>
      </c>
      <c r="R31" s="16">
        <v>11.4943257961315</v>
      </c>
      <c r="S31" s="16">
        <v>11.3965280844043</v>
      </c>
      <c r="T31" s="16">
        <v>10.247162898065699</v>
      </c>
    </row>
    <row r="32" spans="1:20" ht="15" customHeight="1">
      <c r="A32" s="13" t="s">
        <v>28</v>
      </c>
      <c r="B32" s="320"/>
      <c r="C32" s="17">
        <v>0.37</v>
      </c>
      <c r="D32" s="17">
        <v>0.37</v>
      </c>
      <c r="E32" s="17">
        <v>0.37</v>
      </c>
      <c r="F32" s="17">
        <v>0.37</v>
      </c>
      <c r="G32" s="17">
        <v>0.37</v>
      </c>
      <c r="H32" s="17">
        <v>0.37</v>
      </c>
      <c r="I32" s="17">
        <v>0.37</v>
      </c>
      <c r="J32" s="17">
        <v>0.37</v>
      </c>
      <c r="K32" s="17">
        <v>0.37</v>
      </c>
      <c r="L32" s="17">
        <v>0.37</v>
      </c>
      <c r="M32" s="17">
        <v>0.37</v>
      </c>
      <c r="N32" s="17">
        <v>0.37</v>
      </c>
      <c r="O32" s="17">
        <v>0.37</v>
      </c>
      <c r="P32" s="17">
        <v>0.37</v>
      </c>
      <c r="Q32" s="17">
        <v>0.37</v>
      </c>
      <c r="R32" s="17">
        <v>0.37</v>
      </c>
      <c r="S32" s="17">
        <v>0.37</v>
      </c>
      <c r="T32" s="17">
        <v>0.37</v>
      </c>
    </row>
    <row r="33" spans="1:20" ht="15" customHeight="1">
      <c r="A33" s="6" t="s">
        <v>19</v>
      </c>
      <c r="B33" s="318">
        <v>11</v>
      </c>
      <c r="C33" s="30">
        <v>11.311</v>
      </c>
      <c r="D33" s="33">
        <v>11.154999999999999</v>
      </c>
      <c r="E33" s="33">
        <v>10.763</v>
      </c>
      <c r="F33" s="33">
        <v>10.365</v>
      </c>
      <c r="G33" s="7">
        <v>9.9760000000000009</v>
      </c>
      <c r="H33" s="7">
        <v>9.5850000000000009</v>
      </c>
      <c r="I33" s="7">
        <v>9.1929999999999996</v>
      </c>
      <c r="J33" s="7">
        <v>8.8019999999999996</v>
      </c>
      <c r="K33" s="7">
        <v>8.41</v>
      </c>
      <c r="L33" s="7">
        <v>8.0380000000000003</v>
      </c>
      <c r="M33" s="7">
        <v>7.7149999999999999</v>
      </c>
      <c r="N33" s="44">
        <v>6.6014999999999997</v>
      </c>
      <c r="O33" s="32">
        <v>6.3075000000000001</v>
      </c>
      <c r="P33" s="9">
        <v>6.0285000000000002</v>
      </c>
      <c r="Q33" s="9">
        <v>4.4009999999999998</v>
      </c>
      <c r="R33" s="9">
        <v>4.2050000000000001</v>
      </c>
      <c r="S33" s="9">
        <v>4.0190000000000001</v>
      </c>
      <c r="T33" s="9">
        <v>2.1025</v>
      </c>
    </row>
    <row r="34" spans="1:20" ht="15" customHeight="1">
      <c r="A34" s="8" t="s">
        <v>20</v>
      </c>
      <c r="B34" s="319"/>
      <c r="C34" s="14">
        <v>1.4490000000000001</v>
      </c>
      <c r="D34" s="9">
        <v>1.504</v>
      </c>
      <c r="E34" s="9">
        <v>1.649</v>
      </c>
      <c r="F34" s="9">
        <v>1.8</v>
      </c>
      <c r="G34" s="9">
        <v>1.9419999999999999</v>
      </c>
      <c r="H34" s="9">
        <v>2.08</v>
      </c>
      <c r="I34" s="9">
        <v>2.2170000000000001</v>
      </c>
      <c r="J34" s="9">
        <v>2.355</v>
      </c>
      <c r="K34" s="9">
        <v>2.492</v>
      </c>
      <c r="L34" s="9">
        <v>2.6989999999999998</v>
      </c>
      <c r="M34" s="9">
        <v>2.8780000000000001</v>
      </c>
      <c r="N34" s="45">
        <v>1.1773675762439799</v>
      </c>
      <c r="O34" s="9">
        <v>1.2193118113280501</v>
      </c>
      <c r="P34" s="9">
        <v>1.27749523204069</v>
      </c>
      <c r="Q34" s="55">
        <v>0.41107790024285401</v>
      </c>
      <c r="R34" s="55">
        <v>0.43039918116683701</v>
      </c>
      <c r="S34" s="55">
        <v>0.45952435399039598</v>
      </c>
      <c r="T34" s="55">
        <v>0.153517896027134</v>
      </c>
    </row>
    <row r="35" spans="1:20">
      <c r="A35" s="8" t="s">
        <v>21</v>
      </c>
      <c r="B35" s="319"/>
      <c r="C35" s="10">
        <v>51</v>
      </c>
      <c r="D35" s="10">
        <v>57</v>
      </c>
      <c r="E35" s="11">
        <v>88</v>
      </c>
      <c r="F35" s="11">
        <v>97</v>
      </c>
      <c r="G35" s="12">
        <v>114</v>
      </c>
      <c r="H35" s="12">
        <v>117</v>
      </c>
      <c r="I35" s="12">
        <v>120</v>
      </c>
      <c r="J35" s="12">
        <v>121</v>
      </c>
      <c r="K35" s="12">
        <v>125</v>
      </c>
      <c r="L35" s="12">
        <v>125.3</v>
      </c>
      <c r="M35" s="12">
        <v>127</v>
      </c>
      <c r="N35" s="43">
        <v>117</v>
      </c>
      <c r="O35" s="12">
        <v>119</v>
      </c>
      <c r="P35" s="12">
        <v>120</v>
      </c>
      <c r="Q35" s="11">
        <v>73</v>
      </c>
      <c r="R35" s="11">
        <v>79</v>
      </c>
      <c r="S35" s="11">
        <v>84</v>
      </c>
      <c r="T35" s="11">
        <v>43</v>
      </c>
    </row>
    <row r="36" spans="1:20" ht="15" customHeight="1">
      <c r="A36" s="13" t="s">
        <v>22</v>
      </c>
      <c r="B36" s="319"/>
      <c r="C36" s="14">
        <f t="shared" ref="C36:M36" si="8">ROUND(C33/C34,3)</f>
        <v>7.806</v>
      </c>
      <c r="D36" s="14">
        <f t="shared" si="8"/>
        <v>7.4169999999999998</v>
      </c>
      <c r="E36" s="14">
        <f t="shared" si="8"/>
        <v>6.5270000000000001</v>
      </c>
      <c r="F36" s="14">
        <f t="shared" si="8"/>
        <v>5.758</v>
      </c>
      <c r="G36" s="14">
        <f t="shared" si="8"/>
        <v>5.1369999999999996</v>
      </c>
      <c r="H36" s="14">
        <f t="shared" si="8"/>
        <v>4.6079999999999997</v>
      </c>
      <c r="I36" s="14">
        <f t="shared" si="8"/>
        <v>4.1470000000000002</v>
      </c>
      <c r="J36" s="14">
        <f t="shared" si="8"/>
        <v>3.738</v>
      </c>
      <c r="K36" s="14">
        <f t="shared" si="8"/>
        <v>3.375</v>
      </c>
      <c r="L36" s="14">
        <f t="shared" si="8"/>
        <v>2.9780000000000002</v>
      </c>
      <c r="M36" s="14">
        <f t="shared" si="8"/>
        <v>2.681</v>
      </c>
      <c r="N36" s="42">
        <v>5.6070000000000002</v>
      </c>
      <c r="O36" s="14">
        <v>5.173</v>
      </c>
      <c r="P36" s="14">
        <v>4.7190000000000003</v>
      </c>
      <c r="Q36" s="10">
        <v>10.706</v>
      </c>
      <c r="R36" s="14">
        <v>9.77</v>
      </c>
      <c r="S36" s="14">
        <v>8.7460000000000004</v>
      </c>
      <c r="T36" s="10">
        <v>13.695471696852801</v>
      </c>
    </row>
    <row r="37" spans="1:20" ht="15" customHeight="1">
      <c r="A37" s="13" t="s">
        <v>23</v>
      </c>
      <c r="B37" s="319"/>
      <c r="C37" s="15">
        <v>22.83</v>
      </c>
      <c r="D37" s="15">
        <v>22.83</v>
      </c>
      <c r="E37" s="15">
        <v>22.83</v>
      </c>
      <c r="F37" s="15">
        <v>22.83</v>
      </c>
      <c r="G37" s="15">
        <v>22.83</v>
      </c>
      <c r="H37" s="15">
        <v>22.83</v>
      </c>
      <c r="I37" s="15">
        <v>22.83</v>
      </c>
      <c r="J37" s="15">
        <v>22.83</v>
      </c>
      <c r="K37" s="15">
        <v>22.83</v>
      </c>
      <c r="L37" s="15">
        <v>22.83</v>
      </c>
      <c r="M37" s="15">
        <v>22.83</v>
      </c>
      <c r="N37" s="15">
        <v>22.83</v>
      </c>
      <c r="O37" s="15">
        <v>22.83</v>
      </c>
      <c r="P37" s="15">
        <v>22.83</v>
      </c>
      <c r="Q37" s="15">
        <v>22.83</v>
      </c>
      <c r="R37" s="15">
        <v>22.83</v>
      </c>
      <c r="S37" s="15">
        <v>22.83</v>
      </c>
      <c r="T37" s="15">
        <v>22.83</v>
      </c>
    </row>
    <row r="38" spans="1:20" ht="15" customHeight="1">
      <c r="A38" s="13" t="s">
        <v>24</v>
      </c>
      <c r="B38" s="319"/>
      <c r="C38" s="16">
        <f t="shared" ref="C38:M38" si="9">C33*1000/1.163/(C39*60*60)+$B33</f>
        <v>17.703687187974211</v>
      </c>
      <c r="D38" s="16">
        <f t="shared" si="9"/>
        <v>17.61123071186034</v>
      </c>
      <c r="E38" s="16">
        <f t="shared" si="9"/>
        <v>17.37890418213831</v>
      </c>
      <c r="F38" s="16">
        <f t="shared" si="9"/>
        <v>17.143021634104208</v>
      </c>
      <c r="G38" s="16">
        <f t="shared" si="9"/>
        <v>16.912473113538212</v>
      </c>
      <c r="H38" s="16">
        <f t="shared" si="9"/>
        <v>16.68073925353486</v>
      </c>
      <c r="I38" s="16">
        <f t="shared" si="9"/>
        <v>16.448412723812829</v>
      </c>
      <c r="J38" s="16">
        <f t="shared" si="9"/>
        <v>16.216678863809477</v>
      </c>
      <c r="K38" s="16">
        <f t="shared" si="9"/>
        <v>15.984352334087447</v>
      </c>
      <c r="L38" s="16">
        <f t="shared" si="9"/>
        <v>15.763879198738987</v>
      </c>
      <c r="M38" s="16">
        <f t="shared" si="9"/>
        <v>15.572446879605785</v>
      </c>
      <c r="N38" s="16">
        <v>14.912509147857101</v>
      </c>
      <c r="O38" s="16">
        <v>14.738264250565599</v>
      </c>
      <c r="P38" s="16">
        <v>14.5729093990542</v>
      </c>
      <c r="Q38" s="16">
        <v>13.6083394319047</v>
      </c>
      <c r="R38" s="16">
        <v>13.4921761670437</v>
      </c>
      <c r="S38" s="16">
        <v>13.381939599369501</v>
      </c>
      <c r="T38" s="16">
        <v>12.246088083521901</v>
      </c>
    </row>
    <row r="39" spans="1:20" ht="15" customHeight="1">
      <c r="A39" s="13" t="s">
        <v>28</v>
      </c>
      <c r="B39" s="320"/>
      <c r="C39" s="17">
        <v>0.40300000000000002</v>
      </c>
      <c r="D39" s="17">
        <v>0.40300000000000002</v>
      </c>
      <c r="E39" s="17">
        <v>0.40300000000000002</v>
      </c>
      <c r="F39" s="17">
        <v>0.40300000000000002</v>
      </c>
      <c r="G39" s="17">
        <v>0.40300000000000002</v>
      </c>
      <c r="H39" s="17">
        <v>0.40300000000000002</v>
      </c>
      <c r="I39" s="17">
        <v>0.40300000000000002</v>
      </c>
      <c r="J39" s="17">
        <v>0.40300000000000002</v>
      </c>
      <c r="K39" s="17">
        <v>0.40300000000000002</v>
      </c>
      <c r="L39" s="17">
        <v>0.40300000000000002</v>
      </c>
      <c r="M39" s="17">
        <v>0.40300000000000002</v>
      </c>
      <c r="N39" s="17">
        <v>0.40300000000000002</v>
      </c>
      <c r="O39" s="17">
        <v>0.40300000000000002</v>
      </c>
      <c r="P39" s="17">
        <v>0.40300000000000002</v>
      </c>
      <c r="Q39" s="17">
        <v>0.40300000000000002</v>
      </c>
      <c r="R39" s="17">
        <v>0.40300000000000002</v>
      </c>
      <c r="S39" s="17">
        <v>0.40300000000000002</v>
      </c>
      <c r="T39" s="17">
        <v>0.40300000000000002</v>
      </c>
    </row>
    <row r="40" spans="1:20" ht="15" customHeight="1">
      <c r="A40" s="6" t="s">
        <v>19</v>
      </c>
      <c r="B40" s="318">
        <v>13</v>
      </c>
      <c r="C40" s="33">
        <v>12.063000000000001</v>
      </c>
      <c r="D40" s="33">
        <v>11.9</v>
      </c>
      <c r="E40" s="33">
        <v>11.49</v>
      </c>
      <c r="F40" s="33">
        <v>11.07</v>
      </c>
      <c r="G40" s="33">
        <v>10.663</v>
      </c>
      <c r="H40" s="33">
        <v>10.271000000000001</v>
      </c>
      <c r="I40" s="7">
        <v>9.8780000000000001</v>
      </c>
      <c r="J40" s="7">
        <v>9.4860000000000007</v>
      </c>
      <c r="K40" s="7">
        <v>9.0139999999999993</v>
      </c>
      <c r="L40" s="7">
        <v>8.6769999999999996</v>
      </c>
      <c r="M40" s="7">
        <v>8.3170000000000002</v>
      </c>
      <c r="N40" s="32">
        <v>7.1144999999999996</v>
      </c>
      <c r="O40" s="32">
        <v>6.7605000000000004</v>
      </c>
      <c r="P40" s="32">
        <v>6.5077499999999997</v>
      </c>
      <c r="Q40" s="9">
        <v>4.7430000000000003</v>
      </c>
      <c r="R40" s="9">
        <v>4.5069999999999997</v>
      </c>
      <c r="S40" s="9">
        <v>4.3384999999999998</v>
      </c>
      <c r="T40" s="9">
        <v>2.2534999999999998</v>
      </c>
    </row>
    <row r="41" spans="1:20" ht="15" customHeight="1">
      <c r="A41" s="8" t="s">
        <v>20</v>
      </c>
      <c r="B41" s="319"/>
      <c r="C41" s="9">
        <v>1.444</v>
      </c>
      <c r="D41" s="9">
        <v>1.5</v>
      </c>
      <c r="E41" s="9">
        <v>1.65</v>
      </c>
      <c r="F41" s="9">
        <v>1.81</v>
      </c>
      <c r="G41" s="9">
        <v>1.956</v>
      </c>
      <c r="H41" s="9">
        <v>2.1080000000000001</v>
      </c>
      <c r="I41" s="9">
        <v>2.2610000000000001</v>
      </c>
      <c r="J41" s="9">
        <v>2.4129999999999998</v>
      </c>
      <c r="K41" s="32">
        <v>2.6190000000000002</v>
      </c>
      <c r="L41" s="9">
        <v>2.762</v>
      </c>
      <c r="M41" s="9">
        <v>2.9319999999999999</v>
      </c>
      <c r="N41" s="9">
        <v>1.15758216726326</v>
      </c>
      <c r="O41" s="9">
        <v>1.1850131463628399</v>
      </c>
      <c r="P41" s="9">
        <v>1.2838331031761701</v>
      </c>
      <c r="Q41" s="55">
        <v>0.40500384254120098</v>
      </c>
      <c r="R41" s="55">
        <v>0.41631258082394201</v>
      </c>
      <c r="S41" s="55">
        <v>0.44740641435495498</v>
      </c>
      <c r="T41" s="55">
        <v>0.138285827760459</v>
      </c>
    </row>
    <row r="42" spans="1:20">
      <c r="A42" s="8" t="s">
        <v>21</v>
      </c>
      <c r="B42" s="319"/>
      <c r="C42" s="10">
        <v>51</v>
      </c>
      <c r="D42" s="10">
        <v>57</v>
      </c>
      <c r="E42" s="11">
        <v>88</v>
      </c>
      <c r="F42" s="11">
        <v>97</v>
      </c>
      <c r="G42" s="12">
        <v>114</v>
      </c>
      <c r="H42" s="12">
        <v>117</v>
      </c>
      <c r="I42" s="12">
        <v>120</v>
      </c>
      <c r="J42" s="12">
        <v>121</v>
      </c>
      <c r="K42" s="46">
        <v>125</v>
      </c>
      <c r="L42" s="12">
        <v>125.3</v>
      </c>
      <c r="M42" s="12">
        <v>127</v>
      </c>
      <c r="N42" s="12">
        <v>117</v>
      </c>
      <c r="O42" s="12">
        <v>119</v>
      </c>
      <c r="P42" s="12">
        <v>120</v>
      </c>
      <c r="Q42" s="11">
        <v>73</v>
      </c>
      <c r="R42" s="11">
        <v>79</v>
      </c>
      <c r="S42" s="11">
        <v>84</v>
      </c>
      <c r="T42" s="11">
        <v>43</v>
      </c>
    </row>
    <row r="43" spans="1:20" ht="15" customHeight="1">
      <c r="A43" s="13" t="s">
        <v>22</v>
      </c>
      <c r="B43" s="319"/>
      <c r="C43" s="14">
        <f t="shared" ref="C43:M43" si="10">ROUND(C40/C41,3)</f>
        <v>8.3539999999999992</v>
      </c>
      <c r="D43" s="14">
        <f t="shared" si="10"/>
        <v>7.9329999999999998</v>
      </c>
      <c r="E43" s="14">
        <f t="shared" si="10"/>
        <v>6.9640000000000004</v>
      </c>
      <c r="F43" s="14">
        <f t="shared" si="10"/>
        <v>6.1159999999999997</v>
      </c>
      <c r="G43" s="14">
        <f t="shared" si="10"/>
        <v>5.4509999999999996</v>
      </c>
      <c r="H43" s="14">
        <f t="shared" si="10"/>
        <v>4.8719999999999999</v>
      </c>
      <c r="I43" s="14">
        <f t="shared" si="10"/>
        <v>4.3689999999999998</v>
      </c>
      <c r="J43" s="14">
        <f t="shared" si="10"/>
        <v>3.931</v>
      </c>
      <c r="K43" s="47">
        <f t="shared" si="10"/>
        <v>3.4420000000000002</v>
      </c>
      <c r="L43" s="14">
        <f t="shared" si="10"/>
        <v>3.1419999999999999</v>
      </c>
      <c r="M43" s="14">
        <f t="shared" si="10"/>
        <v>2.8370000000000002</v>
      </c>
      <c r="N43" s="14">
        <v>6.1459999999999999</v>
      </c>
      <c r="O43" s="14">
        <v>5.7050000000000001</v>
      </c>
      <c r="P43" s="14">
        <v>5.069</v>
      </c>
      <c r="Q43" s="10">
        <v>11.711</v>
      </c>
      <c r="R43" s="10">
        <v>10.826000000000001</v>
      </c>
      <c r="S43" s="14">
        <v>9.6969999999999992</v>
      </c>
      <c r="T43" s="10">
        <v>16.2959577022133</v>
      </c>
    </row>
    <row r="44" spans="1:20" ht="15" customHeight="1">
      <c r="A44" s="13" t="s">
        <v>23</v>
      </c>
      <c r="B44" s="319"/>
      <c r="C44" s="15">
        <v>25.91</v>
      </c>
      <c r="D44" s="15">
        <v>25.91</v>
      </c>
      <c r="E44" s="15">
        <v>25.91</v>
      </c>
      <c r="F44" s="15">
        <v>25.91</v>
      </c>
      <c r="G44" s="15">
        <v>25.91</v>
      </c>
      <c r="H44" s="15">
        <v>25.91</v>
      </c>
      <c r="I44" s="15">
        <v>25.91</v>
      </c>
      <c r="J44" s="15">
        <v>25.91</v>
      </c>
      <c r="K44" s="48">
        <v>25.91</v>
      </c>
      <c r="L44" s="15">
        <v>25.91</v>
      </c>
      <c r="M44" s="15">
        <v>25.91</v>
      </c>
      <c r="N44" s="15">
        <v>25.91</v>
      </c>
      <c r="O44" s="15">
        <v>25.91</v>
      </c>
      <c r="P44" s="15">
        <v>25.91</v>
      </c>
      <c r="Q44" s="15">
        <v>25.91</v>
      </c>
      <c r="R44" s="15">
        <v>25.91</v>
      </c>
      <c r="S44" s="15">
        <v>25.91</v>
      </c>
      <c r="T44" s="15">
        <v>25.91</v>
      </c>
    </row>
    <row r="45" spans="1:20" ht="15" customHeight="1">
      <c r="A45" s="13" t="s">
        <v>24</v>
      </c>
      <c r="B45" s="319"/>
      <c r="C45" s="16">
        <f t="shared" ref="C45:M45" si="11">C40*1000/1.163/(C46*60*60)+$B40</f>
        <v>19.623443795442491</v>
      </c>
      <c r="D45" s="16">
        <f t="shared" si="11"/>
        <v>19.53394521808552</v>
      </c>
      <c r="E45" s="16">
        <f t="shared" si="11"/>
        <v>19.308826097126271</v>
      </c>
      <c r="F45" s="16">
        <f t="shared" si="11"/>
        <v>19.078216265899723</v>
      </c>
      <c r="G45" s="16">
        <f t="shared" si="11"/>
        <v>18.854744358020664</v>
      </c>
      <c r="H45" s="16">
        <f t="shared" si="11"/>
        <v>18.639508515542552</v>
      </c>
      <c r="I45" s="16">
        <f t="shared" si="11"/>
        <v>18.423723602037711</v>
      </c>
      <c r="J45" s="16">
        <f t="shared" si="11"/>
        <v>18.208487759559603</v>
      </c>
      <c r="K45" s="49">
        <f t="shared" si="11"/>
        <v>17.949326234943101</v>
      </c>
      <c r="L45" s="16">
        <f t="shared" si="11"/>
        <v>17.764289298935132</v>
      </c>
      <c r="M45" s="16">
        <f t="shared" si="11"/>
        <v>17.566623729312376</v>
      </c>
      <c r="N45" s="16">
        <v>16.906365819669698</v>
      </c>
      <c r="O45" s="16">
        <v>16.711994676207301</v>
      </c>
      <c r="P45" s="16">
        <v>16.573216974201301</v>
      </c>
      <c r="Q45" s="16">
        <v>15.6042438797798</v>
      </c>
      <c r="R45" s="16">
        <v>15.4746631174716</v>
      </c>
      <c r="S45" s="16">
        <v>15.3821446494676</v>
      </c>
      <c r="T45" s="16">
        <v>14.2373315587358</v>
      </c>
    </row>
    <row r="46" spans="1:20" ht="15" customHeight="1">
      <c r="A46" s="13" t="s">
        <v>28</v>
      </c>
      <c r="B46" s="320"/>
      <c r="C46" s="17">
        <v>0.435</v>
      </c>
      <c r="D46" s="17">
        <v>0.435</v>
      </c>
      <c r="E46" s="17">
        <v>0.435</v>
      </c>
      <c r="F46" s="17">
        <v>0.435</v>
      </c>
      <c r="G46" s="17">
        <v>0.435</v>
      </c>
      <c r="H46" s="17">
        <v>0.435</v>
      </c>
      <c r="I46" s="17">
        <v>0.435</v>
      </c>
      <c r="J46" s="17">
        <v>0.435</v>
      </c>
      <c r="K46" s="50">
        <v>0.435</v>
      </c>
      <c r="L46" s="17">
        <v>0.435</v>
      </c>
      <c r="M46" s="17">
        <v>0.435</v>
      </c>
      <c r="N46" s="17">
        <v>0.435</v>
      </c>
      <c r="O46" s="17">
        <v>0.435</v>
      </c>
      <c r="P46" s="17">
        <v>0.435</v>
      </c>
      <c r="Q46" s="17">
        <v>0.435</v>
      </c>
      <c r="R46" s="17">
        <v>0.435</v>
      </c>
      <c r="S46" s="17">
        <v>0.435</v>
      </c>
      <c r="T46" s="17">
        <v>0.435</v>
      </c>
    </row>
    <row r="47" spans="1:20" ht="15" customHeight="1">
      <c r="A47" s="6" t="s">
        <v>19</v>
      </c>
      <c r="B47" s="318">
        <v>15</v>
      </c>
      <c r="C47" s="30">
        <v>12.84</v>
      </c>
      <c r="D47" s="33">
        <v>12.68</v>
      </c>
      <c r="E47" s="33">
        <v>12.26</v>
      </c>
      <c r="F47" s="33">
        <v>11.85</v>
      </c>
      <c r="G47" s="33">
        <v>11.44</v>
      </c>
      <c r="H47" s="33">
        <v>11.023999999999999</v>
      </c>
      <c r="I47" s="33">
        <v>10.608000000000001</v>
      </c>
      <c r="J47" s="33">
        <v>10.191000000000001</v>
      </c>
      <c r="K47" s="7">
        <v>9.7750000000000004</v>
      </c>
      <c r="L47" s="7">
        <v>9.3320000000000007</v>
      </c>
      <c r="M47" s="7">
        <v>8.9480000000000004</v>
      </c>
      <c r="N47" s="44">
        <v>7.6432500000000001</v>
      </c>
      <c r="O47" s="32">
        <v>7.3312499999999998</v>
      </c>
      <c r="P47" s="32">
        <v>6.9989999999999997</v>
      </c>
      <c r="Q47" s="9">
        <v>5.0955000000000004</v>
      </c>
      <c r="R47" s="9">
        <v>4.8875000000000002</v>
      </c>
      <c r="S47" s="9">
        <v>4.6660000000000004</v>
      </c>
      <c r="T47" s="9">
        <v>2.4437500000000001</v>
      </c>
    </row>
    <row r="48" spans="1:20" ht="15" customHeight="1">
      <c r="A48" s="8" t="s">
        <v>20</v>
      </c>
      <c r="B48" s="319"/>
      <c r="C48" s="14">
        <v>1.43</v>
      </c>
      <c r="D48" s="9">
        <v>1.49</v>
      </c>
      <c r="E48" s="9">
        <v>1.65</v>
      </c>
      <c r="F48" s="9">
        <v>1.81</v>
      </c>
      <c r="G48" s="9">
        <v>1.97</v>
      </c>
      <c r="H48" s="9">
        <v>2.137</v>
      </c>
      <c r="I48" s="9">
        <v>2.3039999999999998</v>
      </c>
      <c r="J48" s="9">
        <v>2.4710000000000001</v>
      </c>
      <c r="K48" s="9">
        <v>2.6379999999999999</v>
      </c>
      <c r="L48" s="9">
        <v>2.8210000000000002</v>
      </c>
      <c r="M48" s="9">
        <v>2.9790000000000001</v>
      </c>
      <c r="N48" s="45">
        <v>1.13874404052443</v>
      </c>
      <c r="O48" s="9">
        <v>1.2188279301745599</v>
      </c>
      <c r="P48" s="9">
        <v>1.2920435665497501</v>
      </c>
      <c r="Q48" s="55">
        <v>0.39955304634203698</v>
      </c>
      <c r="R48" s="55">
        <v>0.40885895934415301</v>
      </c>
      <c r="S48" s="55">
        <v>0.43676869793129303</v>
      </c>
      <c r="T48" s="55">
        <v>0.13083469064553899</v>
      </c>
    </row>
    <row r="49" spans="1:20">
      <c r="A49" s="8" t="s">
        <v>21</v>
      </c>
      <c r="B49" s="319"/>
      <c r="C49" s="10">
        <v>51</v>
      </c>
      <c r="D49" s="10">
        <v>57</v>
      </c>
      <c r="E49" s="12">
        <v>88</v>
      </c>
      <c r="F49" s="12">
        <v>97</v>
      </c>
      <c r="G49" s="12">
        <v>114</v>
      </c>
      <c r="H49" s="12">
        <v>117</v>
      </c>
      <c r="I49" s="12">
        <v>120</v>
      </c>
      <c r="J49" s="12">
        <v>121</v>
      </c>
      <c r="K49" s="12">
        <v>125</v>
      </c>
      <c r="L49" s="12">
        <v>125.3</v>
      </c>
      <c r="M49" s="12">
        <v>127</v>
      </c>
      <c r="N49" s="43">
        <v>117</v>
      </c>
      <c r="O49" s="12">
        <v>119</v>
      </c>
      <c r="P49" s="12">
        <v>120</v>
      </c>
      <c r="Q49" s="11">
        <v>73</v>
      </c>
      <c r="R49" s="11">
        <v>79</v>
      </c>
      <c r="S49" s="11">
        <v>84</v>
      </c>
      <c r="T49" s="11">
        <v>43</v>
      </c>
    </row>
    <row r="50" spans="1:20" ht="15" customHeight="1">
      <c r="A50" s="13" t="s">
        <v>22</v>
      </c>
      <c r="B50" s="319"/>
      <c r="C50" s="14">
        <f t="shared" ref="C50:M50" si="12">ROUND(C47/C48,3)</f>
        <v>8.9789999999999992</v>
      </c>
      <c r="D50" s="14">
        <f t="shared" si="12"/>
        <v>8.51</v>
      </c>
      <c r="E50" s="14">
        <f t="shared" si="12"/>
        <v>7.43</v>
      </c>
      <c r="F50" s="14">
        <f t="shared" si="12"/>
        <v>6.5469999999999997</v>
      </c>
      <c r="G50" s="14">
        <f t="shared" si="12"/>
        <v>5.8070000000000004</v>
      </c>
      <c r="H50" s="14">
        <f t="shared" si="12"/>
        <v>5.1589999999999998</v>
      </c>
      <c r="I50" s="14">
        <f t="shared" si="12"/>
        <v>4.6040000000000001</v>
      </c>
      <c r="J50" s="14">
        <f t="shared" si="12"/>
        <v>4.1239999999999997</v>
      </c>
      <c r="K50" s="14">
        <f t="shared" si="12"/>
        <v>3.7050000000000001</v>
      </c>
      <c r="L50" s="14">
        <f t="shared" si="12"/>
        <v>3.3079999999999998</v>
      </c>
      <c r="M50" s="14">
        <f t="shared" si="12"/>
        <v>3.004</v>
      </c>
      <c r="N50" s="42">
        <v>6.7119999999999997</v>
      </c>
      <c r="O50" s="14">
        <v>6.0149999999999997</v>
      </c>
      <c r="P50" s="14">
        <v>5.4169999999999998</v>
      </c>
      <c r="Q50" s="10">
        <v>12.753</v>
      </c>
      <c r="R50" s="10">
        <v>11.954000000000001</v>
      </c>
      <c r="S50" s="10">
        <v>10.683</v>
      </c>
      <c r="T50" s="11">
        <v>18.6781501751754</v>
      </c>
    </row>
    <row r="51" spans="1:20" ht="15" customHeight="1">
      <c r="A51" s="13" t="s">
        <v>23</v>
      </c>
      <c r="B51" s="319"/>
      <c r="C51" s="15">
        <v>29</v>
      </c>
      <c r="D51" s="15">
        <v>29</v>
      </c>
      <c r="E51" s="15">
        <v>29</v>
      </c>
      <c r="F51" s="15">
        <v>29</v>
      </c>
      <c r="G51" s="15">
        <v>29</v>
      </c>
      <c r="H51" s="15">
        <v>29</v>
      </c>
      <c r="I51" s="15">
        <v>29</v>
      </c>
      <c r="J51" s="15">
        <v>29</v>
      </c>
      <c r="K51" s="15">
        <v>29</v>
      </c>
      <c r="L51" s="15">
        <v>29</v>
      </c>
      <c r="M51" s="15">
        <v>29</v>
      </c>
      <c r="N51" s="15">
        <v>29</v>
      </c>
      <c r="O51" s="15">
        <v>29</v>
      </c>
      <c r="P51" s="15">
        <v>29</v>
      </c>
      <c r="Q51" s="15">
        <v>29</v>
      </c>
      <c r="R51" s="15">
        <v>29</v>
      </c>
      <c r="S51" s="15">
        <v>29</v>
      </c>
      <c r="T51" s="15">
        <v>29</v>
      </c>
    </row>
    <row r="52" spans="1:20" ht="15" customHeight="1">
      <c r="A52" s="13" t="s">
        <v>24</v>
      </c>
      <c r="B52" s="319"/>
      <c r="C52" s="16">
        <f t="shared" ref="C52:M52" si="13">C47*1000/1.163/(C53*60*60)+$B47</f>
        <v>21.552951522856937</v>
      </c>
      <c r="D52" s="16">
        <f t="shared" si="13"/>
        <v>21.471294806061216</v>
      </c>
      <c r="E52" s="16">
        <f t="shared" si="13"/>
        <v>21.256945924472436</v>
      </c>
      <c r="F52" s="16">
        <f t="shared" si="13"/>
        <v>21.047700587683391</v>
      </c>
      <c r="G52" s="16">
        <f t="shared" si="13"/>
        <v>20.838455250894345</v>
      </c>
      <c r="H52" s="16">
        <f t="shared" si="13"/>
        <v>20.626147787225459</v>
      </c>
      <c r="I52" s="16">
        <f t="shared" si="13"/>
        <v>20.413840323556574</v>
      </c>
      <c r="J52" s="16">
        <f t="shared" si="13"/>
        <v>20.201022505407714</v>
      </c>
      <c r="K52" s="16">
        <f t="shared" si="13"/>
        <v>19.988715041738828</v>
      </c>
      <c r="L52" s="16">
        <f t="shared" si="13"/>
        <v>19.762628007110667</v>
      </c>
      <c r="M52" s="16">
        <f t="shared" si="13"/>
        <v>19.566651886800926</v>
      </c>
      <c r="N52" s="16">
        <v>18.900766879055801</v>
      </c>
      <c r="O52" s="16">
        <v>18.7415362813041</v>
      </c>
      <c r="P52" s="16">
        <v>18.571971005333001</v>
      </c>
      <c r="Q52" s="16">
        <v>17.6005112527039</v>
      </c>
      <c r="R52" s="16">
        <v>17.4943575208694</v>
      </c>
      <c r="S52" s="16">
        <v>17.3813140035553</v>
      </c>
      <c r="T52" s="16">
        <v>16.2471787604347</v>
      </c>
    </row>
    <row r="53" spans="1:20" ht="15" customHeight="1">
      <c r="A53" s="13" t="s">
        <v>28</v>
      </c>
      <c r="B53" s="320"/>
      <c r="C53" s="17">
        <v>0.46800000000000003</v>
      </c>
      <c r="D53" s="17">
        <v>0.46800000000000003</v>
      </c>
      <c r="E53" s="17">
        <v>0.46800000000000003</v>
      </c>
      <c r="F53" s="17">
        <v>0.46800000000000003</v>
      </c>
      <c r="G53" s="17">
        <v>0.46800000000000003</v>
      </c>
      <c r="H53" s="17">
        <v>0.46800000000000003</v>
      </c>
      <c r="I53" s="17">
        <v>0.46800000000000003</v>
      </c>
      <c r="J53" s="17">
        <v>0.46800000000000003</v>
      </c>
      <c r="K53" s="17">
        <v>0.46800000000000003</v>
      </c>
      <c r="L53" s="17">
        <v>0.46800000000000003</v>
      </c>
      <c r="M53" s="17">
        <v>0.46800000000000003</v>
      </c>
      <c r="N53" s="17">
        <v>0.46800000000000003</v>
      </c>
      <c r="O53" s="17">
        <v>0.46800000000000003</v>
      </c>
      <c r="P53" s="17">
        <v>0.46800000000000003</v>
      </c>
      <c r="Q53" s="17">
        <v>0.46800000000000003</v>
      </c>
      <c r="R53" s="17">
        <v>0.46800000000000003</v>
      </c>
      <c r="S53" s="17">
        <v>0.46800000000000003</v>
      </c>
      <c r="T53" s="17">
        <v>0.46800000000000003</v>
      </c>
    </row>
    <row r="54" spans="1:20" ht="15" customHeight="1">
      <c r="A54" s="6" t="s">
        <v>19</v>
      </c>
      <c r="B54" s="318">
        <v>15.6</v>
      </c>
      <c r="C54" s="33">
        <v>13.068</v>
      </c>
      <c r="D54" s="33">
        <v>12.9</v>
      </c>
      <c r="E54" s="33">
        <v>12.49</v>
      </c>
      <c r="F54" s="33">
        <v>12.08</v>
      </c>
      <c r="G54" s="33">
        <v>11.675000000000001</v>
      </c>
      <c r="H54" s="33">
        <v>11.250999999999999</v>
      </c>
      <c r="I54" s="33">
        <v>10.827999999999999</v>
      </c>
      <c r="J54" s="33">
        <v>10.404</v>
      </c>
      <c r="K54" s="7">
        <v>9.98</v>
      </c>
      <c r="L54" s="7">
        <v>9.5280000000000005</v>
      </c>
      <c r="M54" s="7">
        <v>9.1370000000000005</v>
      </c>
      <c r="N54" s="7">
        <v>7.8029999999999999</v>
      </c>
      <c r="O54" s="7">
        <v>7.4850000000000003</v>
      </c>
      <c r="P54" s="7">
        <v>7.1459999999999999</v>
      </c>
      <c r="Q54" s="39">
        <v>5.202</v>
      </c>
      <c r="R54" s="39">
        <v>4.99</v>
      </c>
      <c r="S54" s="39">
        <v>4.7640000000000002</v>
      </c>
      <c r="T54" s="39">
        <v>2.4950000000000001</v>
      </c>
    </row>
    <row r="55" spans="1:20" ht="15" customHeight="1">
      <c r="A55" s="8" t="s">
        <v>20</v>
      </c>
      <c r="B55" s="319"/>
      <c r="C55" s="9">
        <v>1.43</v>
      </c>
      <c r="D55" s="9">
        <v>1.49</v>
      </c>
      <c r="E55" s="9">
        <v>1.65</v>
      </c>
      <c r="F55" s="9">
        <v>1.81</v>
      </c>
      <c r="G55" s="9">
        <v>1.9750000000000001</v>
      </c>
      <c r="H55" s="9">
        <v>2.1459999999999999</v>
      </c>
      <c r="I55" s="9">
        <v>2.3180000000000001</v>
      </c>
      <c r="J55" s="9">
        <v>2.4889999999999999</v>
      </c>
      <c r="K55" s="9">
        <v>2.66</v>
      </c>
      <c r="L55" s="9">
        <v>2.8380000000000001</v>
      </c>
      <c r="M55" s="9">
        <v>2.9929999999999999</v>
      </c>
      <c r="N55" s="9">
        <v>1.1328397212543599</v>
      </c>
      <c r="O55" s="9">
        <v>1.21826171875</v>
      </c>
      <c r="P55" s="9">
        <v>1.2940963419051099</v>
      </c>
      <c r="Q55" s="55">
        <v>0.39804116611829499</v>
      </c>
      <c r="R55" s="55">
        <v>0.406021155410903</v>
      </c>
      <c r="S55" s="55">
        <v>0.43336668789229499</v>
      </c>
      <c r="T55" s="55">
        <v>0.12738562940747</v>
      </c>
    </row>
    <row r="56" spans="1:20">
      <c r="A56" s="8" t="s">
        <v>21</v>
      </c>
      <c r="B56" s="319"/>
      <c r="C56" s="10">
        <v>51</v>
      </c>
      <c r="D56" s="10">
        <v>57</v>
      </c>
      <c r="E56" s="11">
        <v>88</v>
      </c>
      <c r="F56" s="11">
        <v>97</v>
      </c>
      <c r="G56" s="12">
        <v>114</v>
      </c>
      <c r="H56" s="12">
        <v>117</v>
      </c>
      <c r="I56" s="12">
        <v>120</v>
      </c>
      <c r="J56" s="12">
        <v>121</v>
      </c>
      <c r="K56" s="12">
        <v>125</v>
      </c>
      <c r="L56" s="12">
        <v>125.3</v>
      </c>
      <c r="M56" s="12">
        <v>127</v>
      </c>
      <c r="N56" s="12">
        <v>117</v>
      </c>
      <c r="O56" s="12">
        <v>119</v>
      </c>
      <c r="P56" s="12">
        <v>120</v>
      </c>
      <c r="Q56" s="11">
        <v>73</v>
      </c>
      <c r="R56" s="11">
        <v>79</v>
      </c>
      <c r="S56" s="11">
        <v>84</v>
      </c>
      <c r="T56" s="11">
        <v>43</v>
      </c>
    </row>
    <row r="57" spans="1:20" ht="15" customHeight="1">
      <c r="A57" s="13" t="s">
        <v>22</v>
      </c>
      <c r="B57" s="319"/>
      <c r="C57" s="14">
        <f t="shared" ref="C57:M57" si="14">ROUND(C54/C55,3)</f>
        <v>9.1379999999999999</v>
      </c>
      <c r="D57" s="14">
        <f t="shared" si="14"/>
        <v>8.6579999999999995</v>
      </c>
      <c r="E57" s="14">
        <f t="shared" si="14"/>
        <v>7.57</v>
      </c>
      <c r="F57" s="14">
        <f t="shared" si="14"/>
        <v>6.6740000000000004</v>
      </c>
      <c r="G57" s="14">
        <f t="shared" si="14"/>
        <v>5.9109999999999996</v>
      </c>
      <c r="H57" s="14">
        <f t="shared" si="14"/>
        <v>5.2430000000000003</v>
      </c>
      <c r="I57" s="14">
        <f t="shared" si="14"/>
        <v>4.6710000000000003</v>
      </c>
      <c r="J57" s="14">
        <f t="shared" si="14"/>
        <v>4.18</v>
      </c>
      <c r="K57" s="14">
        <f t="shared" si="14"/>
        <v>3.7519999999999998</v>
      </c>
      <c r="L57" s="14">
        <f t="shared" si="14"/>
        <v>3.3570000000000002</v>
      </c>
      <c r="M57" s="14">
        <f t="shared" si="14"/>
        <v>3.0529999999999999</v>
      </c>
      <c r="N57" s="14">
        <v>6.8879999999999999</v>
      </c>
      <c r="O57" s="14">
        <v>6.1440000000000001</v>
      </c>
      <c r="P57" s="14">
        <v>5.5220000000000002</v>
      </c>
      <c r="Q57" s="10">
        <v>13.069000000000001</v>
      </c>
      <c r="R57" s="10">
        <v>12.29</v>
      </c>
      <c r="S57" s="10">
        <v>10.993</v>
      </c>
      <c r="T57" s="10">
        <v>19.586196744526099</v>
      </c>
    </row>
    <row r="58" spans="1:20" ht="15" customHeight="1">
      <c r="A58" s="13" t="s">
        <v>23</v>
      </c>
      <c r="B58" s="319"/>
      <c r="C58" s="15">
        <v>29.927</v>
      </c>
      <c r="D58" s="15">
        <v>29.927</v>
      </c>
      <c r="E58" s="15">
        <v>29.927</v>
      </c>
      <c r="F58" s="15">
        <v>29.927</v>
      </c>
      <c r="G58" s="15">
        <v>29.927</v>
      </c>
      <c r="H58" s="15">
        <v>29.927</v>
      </c>
      <c r="I58" s="15">
        <v>29.927</v>
      </c>
      <c r="J58" s="15">
        <v>29.927</v>
      </c>
      <c r="K58" s="15">
        <v>29.927</v>
      </c>
      <c r="L58" s="15">
        <v>29.927</v>
      </c>
      <c r="M58" s="15">
        <v>29.927</v>
      </c>
      <c r="N58" s="15">
        <v>29.927</v>
      </c>
      <c r="O58" s="15">
        <v>29.927</v>
      </c>
      <c r="P58" s="15">
        <v>29.927</v>
      </c>
      <c r="Q58" s="15">
        <v>29.927</v>
      </c>
      <c r="R58" s="15">
        <v>29.927</v>
      </c>
      <c r="S58" s="15">
        <v>29.927</v>
      </c>
      <c r="T58" s="15">
        <v>29.927</v>
      </c>
    </row>
    <row r="59" spans="1:20" ht="15" customHeight="1">
      <c r="A59" s="13" t="s">
        <v>24</v>
      </c>
      <c r="B59" s="319"/>
      <c r="C59" s="16">
        <f t="shared" ref="C59:M59" si="15">C54*1000/1.163/(C60*60*60)+$B54</f>
        <v>22.102579535683578</v>
      </c>
      <c r="D59" s="16">
        <f t="shared" si="15"/>
        <v>22.018983471863955</v>
      </c>
      <c r="E59" s="16">
        <f t="shared" si="15"/>
        <v>21.814969268494636</v>
      </c>
      <c r="F59" s="16">
        <f t="shared" si="15"/>
        <v>21.610955065125314</v>
      </c>
      <c r="G59" s="16">
        <f t="shared" si="15"/>
        <v>21.409428839845866</v>
      </c>
      <c r="H59" s="16">
        <f t="shared" si="15"/>
        <v>21.19844829782491</v>
      </c>
      <c r="I59" s="16">
        <f t="shared" si="15"/>
        <v>20.987965351421931</v>
      </c>
      <c r="J59" s="16">
        <f t="shared" si="15"/>
        <v>20.776984809400975</v>
      </c>
      <c r="K59" s="16">
        <f t="shared" si="15"/>
        <v>20.56600426738002</v>
      </c>
      <c r="L59" s="16">
        <f t="shared" si="15"/>
        <v>20.341091048055794</v>
      </c>
      <c r="M59" s="16">
        <f t="shared" si="15"/>
        <v>20.14653116142798</v>
      </c>
      <c r="N59" s="16">
        <v>19.482738607050699</v>
      </c>
      <c r="O59" s="16">
        <v>19.324503200534998</v>
      </c>
      <c r="P59" s="16">
        <v>19.1558182860418</v>
      </c>
      <c r="Q59" s="16">
        <v>18.188492404700501</v>
      </c>
      <c r="R59" s="16">
        <v>18.083002133690002</v>
      </c>
      <c r="S59" s="16">
        <v>17.970545524027902</v>
      </c>
      <c r="T59" s="16">
        <v>16.841501066845002</v>
      </c>
    </row>
    <row r="60" spans="1:20" ht="15" customHeight="1">
      <c r="A60" s="34" t="s">
        <v>28</v>
      </c>
      <c r="B60" s="321"/>
      <c r="C60" s="17">
        <v>0.48</v>
      </c>
      <c r="D60" s="17">
        <v>0.48</v>
      </c>
      <c r="E60" s="17">
        <v>0.48</v>
      </c>
      <c r="F60" s="17">
        <v>0.48</v>
      </c>
      <c r="G60" s="17">
        <v>0.48</v>
      </c>
      <c r="H60" s="17">
        <v>0.48</v>
      </c>
      <c r="I60" s="17">
        <v>0.48</v>
      </c>
      <c r="J60" s="17">
        <v>0.48</v>
      </c>
      <c r="K60" s="17">
        <v>0.48</v>
      </c>
      <c r="L60" s="17">
        <v>0.48</v>
      </c>
      <c r="M60" s="17">
        <v>0.48</v>
      </c>
      <c r="N60" s="17">
        <v>0.48</v>
      </c>
      <c r="O60" s="17">
        <v>0.48</v>
      </c>
      <c r="P60" s="17">
        <v>0.48</v>
      </c>
      <c r="Q60" s="17">
        <v>0.48</v>
      </c>
      <c r="R60" s="17">
        <v>0.48</v>
      </c>
      <c r="S60" s="17">
        <v>0.48</v>
      </c>
      <c r="T60" s="17">
        <v>0.48</v>
      </c>
    </row>
    <row r="61" spans="1:20" ht="15" customHeight="1">
      <c r="A61" s="269" t="s">
        <v>47</v>
      </c>
      <c r="B61" s="270"/>
      <c r="C61" s="270"/>
      <c r="D61" s="270"/>
      <c r="E61" s="270"/>
      <c r="F61" s="270"/>
      <c r="G61" s="270"/>
      <c r="H61" s="270"/>
      <c r="I61" s="270"/>
      <c r="J61" s="271"/>
      <c r="K61" s="51"/>
      <c r="L61" s="51"/>
      <c r="M61" s="51"/>
    </row>
    <row r="62" spans="1:20" ht="15" customHeight="1">
      <c r="A62" s="314" t="s">
        <v>16</v>
      </c>
      <c r="B62" s="322" t="s">
        <v>48</v>
      </c>
      <c r="C62" s="280" t="s">
        <v>30</v>
      </c>
      <c r="D62" s="281"/>
      <c r="E62" s="281"/>
      <c r="F62" s="281"/>
      <c r="G62" s="281"/>
      <c r="H62" s="281"/>
      <c r="I62" s="281"/>
      <c r="J62" s="282"/>
      <c r="K62" s="51"/>
      <c r="L62" s="51"/>
      <c r="M62" s="51"/>
    </row>
    <row r="63" spans="1:20" ht="36.950000000000003" customHeight="1">
      <c r="A63" s="313"/>
      <c r="B63" s="323"/>
      <c r="C63" s="283" t="s">
        <v>49</v>
      </c>
      <c r="D63" s="283"/>
      <c r="E63" s="283" t="s">
        <v>50</v>
      </c>
      <c r="F63" s="283"/>
      <c r="G63" s="283" t="s">
        <v>51</v>
      </c>
      <c r="H63" s="283"/>
      <c r="I63" s="283" t="s">
        <v>52</v>
      </c>
      <c r="J63" s="284"/>
      <c r="K63" s="51"/>
      <c r="L63" s="51"/>
      <c r="M63" s="51"/>
    </row>
    <row r="64" spans="1:20" ht="15" customHeight="1">
      <c r="A64" s="6" t="s">
        <v>19</v>
      </c>
      <c r="B64" s="318">
        <v>7</v>
      </c>
      <c r="C64" s="285">
        <v>7.0449999999999999</v>
      </c>
      <c r="D64" s="285"/>
      <c r="E64" s="285">
        <v>5.2837500000000004</v>
      </c>
      <c r="F64" s="285"/>
      <c r="G64" s="285">
        <v>3.5225</v>
      </c>
      <c r="H64" s="285"/>
      <c r="I64" s="285">
        <v>1.76125</v>
      </c>
      <c r="J64" s="286"/>
      <c r="K64" s="51"/>
      <c r="L64" s="287"/>
      <c r="M64" s="287"/>
      <c r="N64" s="288"/>
      <c r="O64" s="288"/>
      <c r="P64" s="288"/>
      <c r="Q64" s="288"/>
    </row>
    <row r="65" spans="1:17" ht="15" customHeight="1">
      <c r="A65" s="13" t="s">
        <v>20</v>
      </c>
      <c r="B65" s="319"/>
      <c r="C65" s="285">
        <v>2.3450000000000002</v>
      </c>
      <c r="D65" s="285"/>
      <c r="E65" s="285">
        <v>1.1709445968962899</v>
      </c>
      <c r="F65" s="285"/>
      <c r="G65" s="289">
        <v>0.46364031456953603</v>
      </c>
      <c r="H65" s="289"/>
      <c r="I65" s="289">
        <v>0.17330632323362699</v>
      </c>
      <c r="J65" s="290"/>
      <c r="K65" s="51"/>
      <c r="L65" s="287"/>
      <c r="M65" s="287"/>
      <c r="N65" s="291"/>
      <c r="O65" s="291"/>
      <c r="P65" s="291"/>
      <c r="Q65" s="291"/>
    </row>
    <row r="66" spans="1:17" ht="15" customHeight="1">
      <c r="A66" s="13" t="s">
        <v>53</v>
      </c>
      <c r="B66" s="320"/>
      <c r="C66" s="292">
        <f>C64/C65</f>
        <v>3.0042643923240937</v>
      </c>
      <c r="D66" s="292"/>
      <c r="E66" s="292">
        <v>4.5123825789923098</v>
      </c>
      <c r="F66" s="292"/>
      <c r="G66" s="292">
        <v>7.5974842767295598</v>
      </c>
      <c r="H66" s="292"/>
      <c r="I66" s="283">
        <v>10.162641311279399</v>
      </c>
      <c r="J66" s="284"/>
      <c r="K66" s="51"/>
      <c r="L66" s="287"/>
      <c r="M66" s="287"/>
      <c r="N66" s="293"/>
      <c r="O66" s="293"/>
      <c r="P66" s="293"/>
      <c r="Q66" s="293"/>
    </row>
    <row r="67" spans="1:17" ht="15" customHeight="1">
      <c r="A67" s="58"/>
      <c r="B67" s="59" t="s">
        <v>35</v>
      </c>
      <c r="C67" s="60">
        <f>C66*0.01+E66*0.42+G66*0.45+I66*0.12</f>
        <v>6.5636282089818403</v>
      </c>
      <c r="D67" s="61" t="s">
        <v>36</v>
      </c>
      <c r="E67" s="294"/>
      <c r="F67" s="295"/>
      <c r="G67" s="295"/>
      <c r="H67" s="295"/>
      <c r="I67" s="295"/>
      <c r="J67" s="296"/>
      <c r="K67" s="51"/>
      <c r="L67" s="72"/>
      <c r="M67" s="72"/>
      <c r="N67" s="73"/>
      <c r="O67" s="73"/>
      <c r="P67" s="73"/>
      <c r="Q67" s="79"/>
    </row>
    <row r="68" spans="1:17" ht="15" customHeight="1">
      <c r="A68" s="62"/>
      <c r="B68" s="63"/>
      <c r="C68" s="64"/>
      <c r="D68" s="65"/>
      <c r="E68" s="66"/>
      <c r="F68" s="66"/>
      <c r="G68" s="66"/>
      <c r="H68" s="66"/>
      <c r="I68" s="66"/>
      <c r="J68" s="74"/>
      <c r="K68" s="51"/>
      <c r="L68" s="72"/>
      <c r="M68" s="52"/>
      <c r="N68" s="73"/>
      <c r="O68" s="73"/>
      <c r="P68" s="73"/>
      <c r="Q68" s="79"/>
    </row>
    <row r="69" spans="1:17" ht="33.950000000000003" customHeight="1">
      <c r="A69" s="67" t="s">
        <v>16</v>
      </c>
      <c r="B69" s="324" t="s">
        <v>17</v>
      </c>
      <c r="C69" s="297" t="s">
        <v>30</v>
      </c>
      <c r="D69" s="298"/>
      <c r="E69" s="298"/>
      <c r="F69" s="298"/>
      <c r="G69" s="298"/>
      <c r="H69" s="298"/>
      <c r="I69" s="298"/>
      <c r="J69" s="299"/>
      <c r="K69" s="51"/>
      <c r="L69" s="72"/>
      <c r="M69" s="72"/>
      <c r="N69" s="73"/>
      <c r="O69" s="73"/>
      <c r="P69" s="73"/>
      <c r="Q69" s="79"/>
    </row>
    <row r="70" spans="1:17" ht="15" customHeight="1">
      <c r="A70" s="68"/>
      <c r="B70" s="325"/>
      <c r="C70" s="300" t="s">
        <v>31</v>
      </c>
      <c r="D70" s="301"/>
      <c r="E70" s="300" t="s">
        <v>32</v>
      </c>
      <c r="F70" s="301"/>
      <c r="G70" s="300" t="s">
        <v>33</v>
      </c>
      <c r="H70" s="301"/>
      <c r="I70" s="300" t="s">
        <v>34</v>
      </c>
      <c r="J70" s="302"/>
      <c r="K70" s="51"/>
      <c r="L70" s="73"/>
      <c r="M70" s="73"/>
      <c r="N70" s="73"/>
      <c r="O70" s="73"/>
      <c r="P70" s="73"/>
      <c r="Q70" s="73"/>
    </row>
    <row r="71" spans="1:17" ht="15" customHeight="1">
      <c r="A71" s="69" t="s">
        <v>26</v>
      </c>
      <c r="B71" s="318">
        <v>13</v>
      </c>
      <c r="C71" s="285">
        <v>9.0139999999999993</v>
      </c>
      <c r="D71" s="285"/>
      <c r="E71" s="285">
        <v>6.7605000000000004</v>
      </c>
      <c r="F71" s="285"/>
      <c r="G71" s="285">
        <v>4.5069999999999997</v>
      </c>
      <c r="H71" s="285"/>
      <c r="I71" s="285">
        <v>2.2534999999999998</v>
      </c>
      <c r="J71" s="286"/>
      <c r="K71" s="51"/>
      <c r="L71" s="303"/>
      <c r="M71" s="303"/>
      <c r="N71" s="288"/>
      <c r="O71" s="288"/>
      <c r="P71" s="293"/>
      <c r="Q71" s="293"/>
    </row>
    <row r="72" spans="1:17" ht="15" customHeight="1">
      <c r="A72" s="70" t="s">
        <v>20</v>
      </c>
      <c r="B72" s="319"/>
      <c r="C72" s="285">
        <v>2.6190000000000002</v>
      </c>
      <c r="D72" s="285"/>
      <c r="E72" s="285">
        <v>1.1850131463628399</v>
      </c>
      <c r="F72" s="285"/>
      <c r="G72" s="289">
        <v>0.41631258082394201</v>
      </c>
      <c r="H72" s="289"/>
      <c r="I72" s="289">
        <v>0.138285827760459</v>
      </c>
      <c r="J72" s="290"/>
      <c r="K72" s="51"/>
      <c r="L72" s="287"/>
      <c r="M72" s="287"/>
      <c r="N72" s="287"/>
      <c r="O72" s="287"/>
      <c r="P72" s="287"/>
      <c r="Q72" s="287"/>
    </row>
    <row r="73" spans="1:17" ht="15" customHeight="1">
      <c r="A73" s="70" t="s">
        <v>27</v>
      </c>
      <c r="B73" s="320"/>
      <c r="C73" s="304">
        <f>ROUND(C71/C72,3)</f>
        <v>3.4420000000000002</v>
      </c>
      <c r="D73" s="304"/>
      <c r="E73" s="304">
        <v>5.7050000000000001</v>
      </c>
      <c r="F73" s="304"/>
      <c r="G73" s="305">
        <v>10.826000000000001</v>
      </c>
      <c r="H73" s="305"/>
      <c r="I73" s="305">
        <v>16.2959577022133</v>
      </c>
      <c r="J73" s="306"/>
      <c r="K73" s="51"/>
      <c r="L73" s="287"/>
      <c r="M73" s="287"/>
      <c r="N73" s="307"/>
      <c r="O73" s="307"/>
      <c r="P73" s="307"/>
      <c r="Q73" s="307"/>
    </row>
    <row r="74" spans="1:17" ht="15" customHeight="1">
      <c r="A74" s="71"/>
      <c r="B74" s="59" t="s">
        <v>37</v>
      </c>
      <c r="C74" s="60">
        <f>C73*0.01+E73*0.42+G73*0.45+I73*0.12</f>
        <v>9.2577349242655966</v>
      </c>
      <c r="D74" s="61" t="s">
        <v>36</v>
      </c>
      <c r="E74" s="294"/>
      <c r="F74" s="295"/>
      <c r="G74" s="295"/>
      <c r="H74" s="295"/>
      <c r="I74" s="295"/>
      <c r="J74" s="296"/>
      <c r="K74" s="51"/>
      <c r="L74" s="51"/>
      <c r="M74" s="51"/>
    </row>
    <row r="75" spans="1:17" ht="15" customHeight="1">
      <c r="A75" s="269" t="s">
        <v>38</v>
      </c>
      <c r="B75" s="270"/>
      <c r="C75" s="270"/>
      <c r="D75" s="270"/>
      <c r="E75" s="270"/>
      <c r="F75" s="270"/>
      <c r="G75" s="270"/>
      <c r="H75" s="270"/>
      <c r="I75" s="270"/>
      <c r="J75" s="271"/>
      <c r="K75" s="51"/>
      <c r="L75" s="51"/>
      <c r="M75" s="75"/>
      <c r="N75" s="75"/>
      <c r="O75" s="21"/>
      <c r="P75" s="21"/>
    </row>
    <row r="76" spans="1:17" ht="15" customHeight="1">
      <c r="A76" s="335" t="s">
        <v>39</v>
      </c>
      <c r="B76" s="336"/>
      <c r="C76" s="336"/>
      <c r="D76" s="336"/>
      <c r="E76" s="336"/>
      <c r="F76" s="336"/>
      <c r="G76" s="336"/>
      <c r="H76" s="336"/>
      <c r="I76" s="336"/>
      <c r="J76" s="337"/>
      <c r="M76" s="21"/>
      <c r="N76" s="21"/>
      <c r="O76" s="76"/>
      <c r="P76" s="76"/>
    </row>
    <row r="77" spans="1:17" ht="15" customHeight="1">
      <c r="A77" s="338"/>
      <c r="B77" s="339"/>
      <c r="C77" s="339"/>
      <c r="D77" s="339"/>
      <c r="E77" s="339"/>
      <c r="F77" s="339"/>
      <c r="G77" s="339"/>
      <c r="H77" s="339"/>
      <c r="I77" s="339"/>
      <c r="J77" s="340"/>
      <c r="M77" s="24"/>
      <c r="N77" s="24"/>
      <c r="O77" s="24"/>
      <c r="P77" s="24"/>
    </row>
    <row r="78" spans="1:17" ht="15" customHeight="1">
      <c r="A78" s="338"/>
      <c r="B78" s="339"/>
      <c r="C78" s="339"/>
      <c r="D78" s="339"/>
      <c r="E78" s="339"/>
      <c r="F78" s="339"/>
      <c r="G78" s="339"/>
      <c r="H78" s="339"/>
      <c r="I78" s="339"/>
      <c r="J78" s="340"/>
      <c r="M78" s="27"/>
      <c r="N78" s="27"/>
      <c r="O78" s="77"/>
      <c r="P78" s="77"/>
    </row>
    <row r="79" spans="1:17" ht="15" customHeight="1">
      <c r="A79" s="338"/>
      <c r="B79" s="339"/>
      <c r="C79" s="339"/>
      <c r="D79" s="339"/>
      <c r="E79" s="339"/>
      <c r="F79" s="339"/>
      <c r="G79" s="339"/>
      <c r="H79" s="339"/>
      <c r="I79" s="339"/>
      <c r="J79" s="340"/>
      <c r="M79" s="78"/>
      <c r="N79" s="78"/>
      <c r="O79" s="78"/>
      <c r="P79" s="78"/>
    </row>
    <row r="80" spans="1:17" ht="15" customHeight="1">
      <c r="A80" s="341"/>
      <c r="B80" s="342"/>
      <c r="C80" s="342"/>
      <c r="D80" s="342"/>
      <c r="E80" s="342"/>
      <c r="F80" s="342"/>
      <c r="G80" s="342"/>
      <c r="H80" s="342"/>
      <c r="I80" s="342"/>
      <c r="J80" s="343"/>
      <c r="M80" s="75"/>
      <c r="N80" s="75"/>
      <c r="O80" s="75"/>
      <c r="P80" s="75"/>
    </row>
    <row r="81" spans="1:16" ht="15" customHeight="1">
      <c r="A81" s="269" t="s">
        <v>40</v>
      </c>
      <c r="B81" s="270"/>
      <c r="C81" s="270"/>
      <c r="D81" s="270"/>
      <c r="E81" s="270"/>
      <c r="F81" s="270"/>
      <c r="G81" s="270"/>
      <c r="H81" s="270"/>
      <c r="I81" s="270"/>
      <c r="J81" s="271"/>
      <c r="M81" s="76"/>
      <c r="N81" s="76"/>
      <c r="O81" s="76"/>
      <c r="P81" s="76"/>
    </row>
    <row r="82" spans="1:16" ht="15" customHeight="1">
      <c r="A82" s="326"/>
      <c r="B82" s="327"/>
      <c r="C82" s="327"/>
      <c r="D82" s="327"/>
      <c r="E82" s="327"/>
      <c r="F82" s="327"/>
      <c r="G82" s="327"/>
      <c r="H82" s="327"/>
      <c r="I82" s="327"/>
      <c r="J82" s="328"/>
    </row>
    <row r="83" spans="1:16" ht="15" customHeight="1">
      <c r="A83" s="329"/>
      <c r="B83" s="330"/>
      <c r="C83" s="330"/>
      <c r="D83" s="330"/>
      <c r="E83" s="330"/>
      <c r="F83" s="330"/>
      <c r="G83" s="330"/>
      <c r="H83" s="330"/>
      <c r="I83" s="330"/>
      <c r="J83" s="331"/>
    </row>
    <row r="84" spans="1:16" ht="15" customHeight="1">
      <c r="A84" s="329"/>
      <c r="B84" s="330"/>
      <c r="C84" s="330"/>
      <c r="D84" s="330"/>
      <c r="E84" s="330"/>
      <c r="F84" s="330"/>
      <c r="G84" s="330"/>
      <c r="H84" s="330"/>
      <c r="I84" s="330"/>
      <c r="J84" s="331"/>
    </row>
    <row r="85" spans="1:16" ht="15" customHeight="1">
      <c r="A85" s="329"/>
      <c r="B85" s="330"/>
      <c r="C85" s="330"/>
      <c r="D85" s="330"/>
      <c r="E85" s="330"/>
      <c r="F85" s="330"/>
      <c r="G85" s="330"/>
      <c r="H85" s="330"/>
      <c r="I85" s="330"/>
      <c r="J85" s="331"/>
    </row>
    <row r="86" spans="1:16" ht="15" customHeight="1">
      <c r="A86" s="329"/>
      <c r="B86" s="330"/>
      <c r="C86" s="330"/>
      <c r="D86" s="330"/>
      <c r="E86" s="330"/>
      <c r="F86" s="330"/>
      <c r="G86" s="330"/>
      <c r="H86" s="330"/>
      <c r="I86" s="330"/>
      <c r="J86" s="331"/>
    </row>
    <row r="87" spans="1:16" ht="15" customHeight="1">
      <c r="A87" s="332"/>
      <c r="B87" s="333"/>
      <c r="C87" s="333"/>
      <c r="D87" s="333"/>
      <c r="E87" s="333"/>
      <c r="F87" s="333"/>
      <c r="G87" s="333"/>
      <c r="H87" s="333"/>
      <c r="I87" s="333"/>
      <c r="J87" s="334"/>
    </row>
    <row r="88" spans="1:16">
      <c r="A88" s="308" t="s">
        <v>41</v>
      </c>
      <c r="B88" s="309"/>
      <c r="C88" s="309"/>
      <c r="D88" s="309"/>
      <c r="E88" s="309"/>
      <c r="F88" s="309"/>
      <c r="G88" s="309"/>
      <c r="H88" s="309"/>
      <c r="I88" s="309"/>
      <c r="J88" s="310"/>
    </row>
    <row r="89" spans="1:16" ht="15" customHeight="1">
      <c r="A89" s="335" t="s">
        <v>42</v>
      </c>
      <c r="B89" s="336"/>
      <c r="C89" s="336"/>
      <c r="D89" s="336"/>
      <c r="E89" s="336"/>
      <c r="F89" s="336"/>
      <c r="G89" s="336"/>
      <c r="H89" s="336"/>
      <c r="I89" s="336"/>
      <c r="J89" s="337"/>
    </row>
    <row r="90" spans="1:16" ht="15" customHeight="1">
      <c r="A90" s="338"/>
      <c r="B90" s="339"/>
      <c r="C90" s="339"/>
      <c r="D90" s="339"/>
      <c r="E90" s="339"/>
      <c r="F90" s="339"/>
      <c r="G90" s="339"/>
      <c r="H90" s="339"/>
      <c r="I90" s="339"/>
      <c r="J90" s="340"/>
    </row>
    <row r="91" spans="1:16" ht="15" customHeight="1">
      <c r="A91" s="338"/>
      <c r="B91" s="339"/>
      <c r="C91" s="339"/>
      <c r="D91" s="339"/>
      <c r="E91" s="339"/>
      <c r="F91" s="339"/>
      <c r="G91" s="339"/>
      <c r="H91" s="339"/>
      <c r="I91" s="339"/>
      <c r="J91" s="340"/>
    </row>
    <row r="92" spans="1:16" ht="15" customHeight="1">
      <c r="A92" s="338"/>
      <c r="B92" s="339"/>
      <c r="C92" s="339"/>
      <c r="D92" s="339"/>
      <c r="E92" s="339"/>
      <c r="F92" s="339"/>
      <c r="G92" s="339"/>
      <c r="H92" s="339"/>
      <c r="I92" s="339"/>
      <c r="J92" s="340"/>
    </row>
    <row r="93" spans="1:16" ht="15" customHeight="1">
      <c r="A93" s="338"/>
      <c r="B93" s="339"/>
      <c r="C93" s="339"/>
      <c r="D93" s="339"/>
      <c r="E93" s="339"/>
      <c r="F93" s="339"/>
      <c r="G93" s="339"/>
      <c r="H93" s="339"/>
      <c r="I93" s="339"/>
      <c r="J93" s="340"/>
    </row>
    <row r="94" spans="1:16" ht="15" customHeight="1">
      <c r="A94" s="338"/>
      <c r="B94" s="339"/>
      <c r="C94" s="339"/>
      <c r="D94" s="339"/>
      <c r="E94" s="339"/>
      <c r="F94" s="339"/>
      <c r="G94" s="339"/>
      <c r="H94" s="339"/>
      <c r="I94" s="339"/>
      <c r="J94" s="340"/>
    </row>
    <row r="95" spans="1:16" ht="15" customHeight="1">
      <c r="A95" s="338"/>
      <c r="B95" s="339"/>
      <c r="C95" s="339"/>
      <c r="D95" s="339"/>
      <c r="E95" s="339"/>
      <c r="F95" s="339"/>
      <c r="G95" s="339"/>
      <c r="H95" s="339"/>
      <c r="I95" s="339"/>
      <c r="J95" s="340"/>
    </row>
    <row r="96" spans="1:16" ht="15" customHeight="1">
      <c r="A96" s="338"/>
      <c r="B96" s="339"/>
      <c r="C96" s="339"/>
      <c r="D96" s="339"/>
      <c r="E96" s="339"/>
      <c r="F96" s="339"/>
      <c r="G96" s="339"/>
      <c r="H96" s="339"/>
      <c r="I96" s="339"/>
      <c r="J96" s="340"/>
    </row>
    <row r="97" spans="1:10">
      <c r="A97" s="338"/>
      <c r="B97" s="339"/>
      <c r="C97" s="339"/>
      <c r="D97" s="339"/>
      <c r="E97" s="339"/>
      <c r="F97" s="339"/>
      <c r="G97" s="339"/>
      <c r="H97" s="339"/>
      <c r="I97" s="339"/>
      <c r="J97" s="340"/>
    </row>
    <row r="98" spans="1:10">
      <c r="A98" s="338"/>
      <c r="B98" s="339"/>
      <c r="C98" s="339"/>
      <c r="D98" s="339"/>
      <c r="E98" s="339"/>
      <c r="F98" s="339"/>
      <c r="G98" s="339"/>
      <c r="H98" s="339"/>
      <c r="I98" s="339"/>
      <c r="J98" s="340"/>
    </row>
    <row r="99" spans="1:10" ht="41.45" customHeight="1">
      <c r="A99" s="338"/>
      <c r="B99" s="339"/>
      <c r="C99" s="339"/>
      <c r="D99" s="339"/>
      <c r="E99" s="339"/>
      <c r="F99" s="339"/>
      <c r="G99" s="339"/>
      <c r="H99" s="339"/>
      <c r="I99" s="339"/>
      <c r="J99" s="340"/>
    </row>
    <row r="100" spans="1:10">
      <c r="A100" s="341"/>
      <c r="B100" s="342"/>
      <c r="C100" s="342"/>
      <c r="D100" s="342"/>
      <c r="E100" s="342"/>
      <c r="F100" s="342"/>
      <c r="G100" s="342"/>
      <c r="H100" s="342"/>
      <c r="I100" s="342"/>
      <c r="J100" s="343"/>
    </row>
  </sheetData>
  <mergeCells count="88">
    <mergeCell ref="A89:J100"/>
    <mergeCell ref="A76:J80"/>
    <mergeCell ref="A88:J88"/>
    <mergeCell ref="A9:A11"/>
    <mergeCell ref="A62:A63"/>
    <mergeCell ref="B9:B11"/>
    <mergeCell ref="B12:B18"/>
    <mergeCell ref="B19:B25"/>
    <mergeCell ref="B26:B32"/>
    <mergeCell ref="B33:B39"/>
    <mergeCell ref="B40:B46"/>
    <mergeCell ref="B47:B53"/>
    <mergeCell ref="B54:B60"/>
    <mergeCell ref="B62:B63"/>
    <mergeCell ref="B64:B66"/>
    <mergeCell ref="B69:B70"/>
    <mergeCell ref="B71:B73"/>
    <mergeCell ref="A82:J87"/>
    <mergeCell ref="N73:O73"/>
    <mergeCell ref="P73:Q73"/>
    <mergeCell ref="E74:J74"/>
    <mergeCell ref="A75:J75"/>
    <mergeCell ref="A81:J81"/>
    <mergeCell ref="C73:D73"/>
    <mergeCell ref="E73:F73"/>
    <mergeCell ref="G73:H73"/>
    <mergeCell ref="I73:J73"/>
    <mergeCell ref="L73:M73"/>
    <mergeCell ref="N71:O71"/>
    <mergeCell ref="P71:Q71"/>
    <mergeCell ref="C72:D72"/>
    <mergeCell ref="E72:F72"/>
    <mergeCell ref="G72:H72"/>
    <mergeCell ref="I72:J72"/>
    <mergeCell ref="L72:M72"/>
    <mergeCell ref="N72:O72"/>
    <mergeCell ref="P72:Q72"/>
    <mergeCell ref="C71:D71"/>
    <mergeCell ref="E71:F71"/>
    <mergeCell ref="G71:H71"/>
    <mergeCell ref="I71:J71"/>
    <mergeCell ref="L71:M71"/>
    <mergeCell ref="N66:O66"/>
    <mergeCell ref="P66:Q66"/>
    <mergeCell ref="E67:J67"/>
    <mergeCell ref="C69:J69"/>
    <mergeCell ref="C70:D70"/>
    <mergeCell ref="E70:F70"/>
    <mergeCell ref="G70:H70"/>
    <mergeCell ref="I70:J70"/>
    <mergeCell ref="C66:D66"/>
    <mergeCell ref="E66:F66"/>
    <mergeCell ref="G66:H66"/>
    <mergeCell ref="I66:J66"/>
    <mergeCell ref="L66:M66"/>
    <mergeCell ref="L64:M64"/>
    <mergeCell ref="N64:O64"/>
    <mergeCell ref="P64:Q64"/>
    <mergeCell ref="C65:D65"/>
    <mergeCell ref="E65:F65"/>
    <mergeCell ref="G65:H65"/>
    <mergeCell ref="I65:J65"/>
    <mergeCell ref="L65:M65"/>
    <mergeCell ref="N65:O65"/>
    <mergeCell ref="P65:Q65"/>
    <mergeCell ref="C63:D63"/>
    <mergeCell ref="E63:F63"/>
    <mergeCell ref="G63:H63"/>
    <mergeCell ref="I63:J63"/>
    <mergeCell ref="C64:D64"/>
    <mergeCell ref="E64:F64"/>
    <mergeCell ref="G64:H64"/>
    <mergeCell ref="I64:J64"/>
    <mergeCell ref="Q9:S9"/>
    <mergeCell ref="C10:M10"/>
    <mergeCell ref="N10:T10"/>
    <mergeCell ref="A61:J61"/>
    <mergeCell ref="C62:J62"/>
    <mergeCell ref="B6:J6"/>
    <mergeCell ref="B7:J7"/>
    <mergeCell ref="B8:J8"/>
    <mergeCell ref="C9:M9"/>
    <mergeCell ref="N9:P9"/>
    <mergeCell ref="A1:J1"/>
    <mergeCell ref="A2:J2"/>
    <mergeCell ref="B3:J3"/>
    <mergeCell ref="B4:J4"/>
    <mergeCell ref="B5:J5"/>
  </mergeCells>
  <pageMargins left="0.41" right="0.15" top="0.74803149606299202" bottom="0.74803149606299202" header="0.31496062992126" footer="0.31496062992126"/>
  <pageSetup paperSize="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CX34 SI</vt:lpstr>
      <vt:lpstr>CX50 SI</vt:lpstr>
      <vt:lpstr>CX35 SI</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JProsser</dc:creator>
  <cp:lastModifiedBy>John Williams</cp:lastModifiedBy>
  <cp:lastPrinted>2022-11-11T02:24:00Z</cp:lastPrinted>
  <dcterms:created xsi:type="dcterms:W3CDTF">2013-04-19T13:03:00Z</dcterms:created>
  <dcterms:modified xsi:type="dcterms:W3CDTF">2023-12-15T18:20:06Z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6F2CD52581CA425E9E93CDA41AA449B7_13</vt:lpwstr>
  </property>
  <property fmtid="{D5CDD505-2E9C-101B-9397-08002B2CF9AE}" pid="3" name="KSOProductBuildVer">
    <vt:lpwstr>2052-11.1.0.14036</vt:lpwstr>
  </property>
</Properties>
</file>